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65" tabRatio="573" activeTab="0"/>
  </bookViews>
  <sheets>
    <sheet name="1 " sheetId="1" r:id="rId1"/>
    <sheet name="2" sheetId="2" r:id="rId2"/>
    <sheet name="3" sheetId="3" r:id="rId3"/>
    <sheet name="4" sheetId="4" r:id="rId4"/>
    <sheet name="5" sheetId="5" r:id="rId5"/>
    <sheet name="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2">#REF!</definedName>
    <definedName name="_firstRow" localSheetId="3">#REF!</definedName>
    <definedName name="_firstRow" localSheetId="4">#REF!</definedName>
    <definedName name="_firstRow">#REF!</definedName>
    <definedName name="_lastColumn" localSheetId="2">#REF!</definedName>
    <definedName name="_lastColumn" localSheetId="3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'3'!#REF!</definedName>
    <definedName name="ACwvu.форма7." localSheetId="3" hidden="1">'4'!#REF!</definedName>
    <definedName name="date.e" localSheetId="1">'[1]Sheet1 (3)'!#REF!</definedName>
    <definedName name="date.e" localSheetId="2">'[2]Sheet1 (3)'!#REF!</definedName>
    <definedName name="date.e" localSheetId="3">'[2]Sheet1 (3)'!#REF!</definedName>
    <definedName name="date.e" localSheetId="4">'[3]Sheet1 (3)'!#REF!</definedName>
    <definedName name="date.e" localSheetId="5">'[1]Sheet1 (3)'!#REF!</definedName>
    <definedName name="date.e">'[1]Sheet1 (3)'!#REF!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3">'[2]Sheet1 (2)'!#REF!</definedName>
    <definedName name="date_e" localSheetId="4">'[3]Sheet1 (2)'!#REF!</definedName>
    <definedName name="date_e" localSheetId="5">'[1]Sheet1 (2)'!#REF!</definedName>
    <definedName name="date_e">'[1]Sheet1 (2)'!#REF!</definedName>
    <definedName name="Excel_BuiltIn_Print_Area_1" localSheetId="1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'[4]Sheet3'!$A$3</definedName>
    <definedName name="hjj" localSheetId="2">'[4]Sheet3'!$A$3</definedName>
    <definedName name="hjj" localSheetId="3">'[4]Sheet3'!$A$3</definedName>
    <definedName name="hjj" localSheetId="4">'[5]Sheet3'!$A$3</definedName>
    <definedName name="hjj">'[6]Sheet3'!$A$3</definedName>
    <definedName name="hl_0" localSheetId="1">#REF!</definedName>
    <definedName name="hl_0" localSheetId="2">#REF!</definedName>
    <definedName name="hl_0" localSheetId="3">#REF!</definedName>
    <definedName name="hl_0" localSheetId="4">#REF!</definedName>
    <definedName name="hl_0">#REF!</definedName>
    <definedName name="hn_0" localSheetId="1">#REF!</definedName>
    <definedName name="hn_0" localSheetId="2">#REF!</definedName>
    <definedName name="hn_0" localSheetId="3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3">'[2]Sheet1 (2)'!#REF!</definedName>
    <definedName name="lcz" localSheetId="4">'[3]Sheet1 (2)'!#REF!</definedName>
    <definedName name="lcz" localSheetId="5">'[1]Sheet1 (2)'!#REF!</definedName>
    <definedName name="lcz">'[1]Sheet1 (2)'!#REF!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'3'!#REF!</definedName>
    <definedName name="Swvu.форма7." localSheetId="3" hidden="1">'4'!#REF!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'2'!$B:$B</definedName>
    <definedName name="_xlnm.Print_Titles" localSheetId="2">'3'!$A:$A</definedName>
    <definedName name="_xlnm.Print_Titles" localSheetId="3">'4'!$A:$A</definedName>
    <definedName name="_xlnm.Print_Titles" localSheetId="5">'6'!$A:$A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 '!#REF!</definedName>
    <definedName name="_xlnm.Print_Area" localSheetId="1">'2'!$B$1:$F$26</definedName>
    <definedName name="_xlnm.Print_Area" localSheetId="2">'3'!$A$1:$E$25</definedName>
    <definedName name="_xlnm.Print_Area" localSheetId="3">'4'!$A$1:$E$15</definedName>
    <definedName name="_xlnm.Print_Area" localSheetId="4">'5'!$A$1:$E$29</definedName>
    <definedName name="_xlnm.Print_Area" localSheetId="5">'6'!$A$1:$CK$27</definedName>
    <definedName name="олд" localSheetId="2">'[3]Sheet1 (3)'!#REF!</definedName>
    <definedName name="олд" localSheetId="3">'[3]Sheet1 (3)'!#REF!</definedName>
    <definedName name="олд" localSheetId="4">'[3]Sheet1 (3)'!#REF!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 localSheetId="2">'[7]Sheet3'!$A$2</definedName>
    <definedName name="ц" localSheetId="3">'[7]Sheet3'!$A$2</definedName>
    <definedName name="ц" localSheetId="4">'[8]Sheet3'!$A$2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<sst xmlns="http://schemas.openxmlformats.org/spreadsheetml/2006/main" count="256" uniqueCount="155">
  <si>
    <t>Показник</t>
  </si>
  <si>
    <t>2016 р.</t>
  </si>
  <si>
    <t>2017 р.</t>
  </si>
  <si>
    <t>зміна значення</t>
  </si>
  <si>
    <t>%</t>
  </si>
  <si>
    <t xml:space="preserve"> + (-)                            тис. осіб</t>
  </si>
  <si>
    <t>Мали статус безробітного, тис. осіб</t>
  </si>
  <si>
    <t xml:space="preserve"> </t>
  </si>
  <si>
    <t>з них зареєстровано з початку року</t>
  </si>
  <si>
    <t>Отримали роботу (у т.ч. до набуття статусу безробітного),  тис. осіб</t>
  </si>
  <si>
    <t>Питома вага працевлаштованих до набуття статусу, %</t>
  </si>
  <si>
    <t>Проходили професійне навчання безробітні, тис. осіб</t>
  </si>
  <si>
    <t>Брали участь у громадських та інших роботах тимчасового характеру,  тис. осіб</t>
  </si>
  <si>
    <t>Кількість вакансій, тис. одиниць</t>
  </si>
  <si>
    <t xml:space="preserve"> 2017 р.</t>
  </si>
  <si>
    <t xml:space="preserve"> + (-)                       тис. осіб</t>
  </si>
  <si>
    <t>Отримували допомогу по безробіттю,                                                            тис. осіб</t>
  </si>
  <si>
    <t>х</t>
  </si>
  <si>
    <t>Середній розмір заробітної плати у вакансіях, грн.</t>
  </si>
  <si>
    <t>Кількість претендентів на одну вакансію, особи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</si>
  <si>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</si>
  <si>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</si>
  <si>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</si>
  <si>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</si>
  <si>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 xml:space="preserve">з них </t>
  </si>
  <si>
    <t>особи, які навчаються в навчальних закладах різних типів</t>
  </si>
  <si>
    <t>з них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</si>
  <si>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</si>
  <si>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</si>
  <si>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</si>
  <si>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</si>
  <si>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</si>
  <si>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Кількість вакансій на кінець періоду                                                                       (за формою 3-ПН), одиниць</t>
  </si>
  <si>
    <t>Кількість претендентів на 1 вакансію, осіб</t>
  </si>
  <si>
    <r>
      <t xml:space="preserve">отримали статус безробітного, </t>
    </r>
    <r>
      <rPr>
        <i/>
        <sz val="12"/>
        <rFont val="Times New Roman"/>
        <family val="1"/>
      </rPr>
      <t>осіб</t>
    </r>
  </si>
  <si>
    <t>студенти вищих навчальних закладів (ВНЗ)</t>
  </si>
  <si>
    <t>учні професійно-технічних навчальних закладів (ПТНЗ)</t>
  </si>
  <si>
    <t>учні загальноосвітніх шкіл (ЗОШ)</t>
  </si>
  <si>
    <t>Працевлаштування безробітних (в т.ч. самос, за направ, ЦПХ)</t>
  </si>
  <si>
    <t>у порівнянні з минулим роком</t>
  </si>
  <si>
    <t>Усього</t>
  </si>
  <si>
    <t xml:space="preserve"> + (-)</t>
  </si>
  <si>
    <t>з інших   джерел</t>
  </si>
  <si>
    <t>А</t>
  </si>
  <si>
    <t xml:space="preserve"> Працевлаштовано з компенсацією витрат роботодавцю єдиного внеску, тис. осіб</t>
  </si>
  <si>
    <t>Працевлаштовано шляхом одноразової виплати допомоги по безробіттю, тис. осіб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</si>
  <si>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</si>
  <si>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</si>
  <si>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</si>
  <si>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</si>
  <si>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</si>
  <si>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</si>
  <si>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</si>
  <si>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</si>
  <si>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</si>
  <si>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</si>
  <si>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</si>
  <si>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</si>
  <si>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</si>
  <si>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</si>
  <si>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</si>
  <si>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</si>
  <si>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</si>
  <si>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</si>
  <si>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</si>
  <si>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</si>
  <si>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</si>
  <si>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</si>
  <si>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</si>
  <si>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</si>
  <si>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</si>
  <si>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</si>
  <si>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</si>
  <si>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</si>
  <si>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</si>
  <si>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</si>
  <si>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</si>
  <si>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 них працевлаштовано до набуття статусу,                                     тис. осіб</t>
  </si>
  <si>
    <t>Кількість роботодавців, які надали інформацію          про вакансії, тис. одиниць</t>
  </si>
  <si>
    <t>Все населення</t>
  </si>
  <si>
    <t xml:space="preserve"> 2016 р.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</si>
  <si>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</si>
  <si>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</si>
  <si>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</si>
  <si>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</si>
  <si>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</si>
  <si>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</si>
  <si>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</si>
  <si>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</si>
  <si>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</si>
  <si>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</si>
  <si>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</si>
  <si>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Усього мали статус безробітного протягом періоду, осіб</t>
  </si>
  <si>
    <t>з них отримали статус безробітного протягом звітного періоду, осіб</t>
  </si>
  <si>
    <t xml:space="preserve"> Працевлаштовано з компенсацією витрат роботодавцю єдиного внеску, осіб</t>
  </si>
  <si>
    <t>у т.ч., які проходили навчання в ЦПТО, осіб</t>
  </si>
  <si>
    <t>Середній розмір допомоги по безробіттю,                                      у грудні, грн.</t>
  </si>
  <si>
    <t>у 2016 - 2017 рр.</t>
  </si>
  <si>
    <t>Середній розмір допомоги по безробіттю у грудні, грн.</t>
  </si>
  <si>
    <t xml:space="preserve"> - 4 особи</t>
  </si>
  <si>
    <t>За даними Головного управління статистики у Волинській області</t>
  </si>
  <si>
    <t>січень-грудень 2016 р.</t>
  </si>
  <si>
    <t>січень-грудень 2017 р.</t>
  </si>
  <si>
    <t>Волинь</t>
  </si>
  <si>
    <t>Горохівська районна філія  Волинського обласного центру зайнятості</t>
  </si>
  <si>
    <t>Іваничівський  РЦЗ</t>
  </si>
  <si>
    <t>К.Каширський  РЦЗ</t>
  </si>
  <si>
    <t>Ківерцівський   РЦЗ</t>
  </si>
  <si>
    <t>Локачинська  районна філія  Волинського обласного центру зайнятості</t>
  </si>
  <si>
    <t>Луцька районна філія Волинського обласного центру зайнятості</t>
  </si>
  <si>
    <t>Любешівський РЦЗ</t>
  </si>
  <si>
    <t>Любомльський РЦЗ</t>
  </si>
  <si>
    <t>Маневицький РЦЗ</t>
  </si>
  <si>
    <t>Ратнівська районна філія  Волинського обласного центру зайнятості</t>
  </si>
  <si>
    <t>Рожищенська районна філія  Волинського обласного центру зайнятості</t>
  </si>
  <si>
    <t xml:space="preserve">Старовижівський РЦЗ   </t>
  </si>
  <si>
    <t>Турійський РЦЗ</t>
  </si>
  <si>
    <t>Шацька районна філія  Волинського обласного центру зайнятості</t>
  </si>
  <si>
    <t>Вол.-Волинський МРЦЗ</t>
  </si>
  <si>
    <t>Ковельський МРЦЗ</t>
  </si>
  <si>
    <t>Луцький  МЦЗ</t>
  </si>
  <si>
    <t>Нововолинський МЦЗ</t>
  </si>
  <si>
    <t>Інформація щодо запланованого масового вивільнення працівників                                                                                             за січень-грудень 2016-2017 рр.</t>
  </si>
  <si>
    <t>за січень-грудень 2016-2017 рр.</t>
  </si>
  <si>
    <t xml:space="preserve"> + 6,6 в.п.</t>
  </si>
  <si>
    <t xml:space="preserve">  з них в ЦПТО, осіб</t>
  </si>
  <si>
    <t>Всього отримали ваучер на навчання, осіб</t>
  </si>
  <si>
    <t xml:space="preserve">  + 160,4 грн.</t>
  </si>
  <si>
    <t>Станом на 1 січня 2018 року</t>
  </si>
  <si>
    <t xml:space="preserve">  2016 р.</t>
  </si>
  <si>
    <t>Інформація про вакансії, отримані з інших джерел, одиниць</t>
  </si>
  <si>
    <t>1312,95 грн.</t>
  </si>
  <si>
    <t xml:space="preserve"> - 2 особи</t>
  </si>
  <si>
    <t>Діяльність Волинської обласної служби зайнятості</t>
  </si>
  <si>
    <t>Волинська область</t>
  </si>
  <si>
    <t>301 ГОРОХІВСЬКА РАЙОННА ФІЛІЯ ВОЛИНСЬКОГО ОЦЗ</t>
  </si>
  <si>
    <t>302 ІВАНИЧІВСЬКИЙ РЦЗ</t>
  </si>
  <si>
    <t xml:space="preserve">303 КАМІНЬ- КАШИРСЬКИЙ РЦЗ </t>
  </si>
  <si>
    <t>304 КІВЕРЦІВСЬКИЙ РЦЗ</t>
  </si>
  <si>
    <t>305 ЛОКАЧИНСЬКА РАЙОННА ФІЛІЯ ВОЛИНСЬКОГО ОЦЗ</t>
  </si>
  <si>
    <t>354 ЛУЦЬКА РАЙОННА ФІЛІЯ ВОЛИНСЬКОГО ОЦЗ</t>
  </si>
  <si>
    <t>306 ЛЮБЕШІВСЬКИЙ РЦЗ</t>
  </si>
  <si>
    <t>307 ЛЮБОМЛЬСЬКИЙ РЦЗ</t>
  </si>
  <si>
    <t>308 МАНЕВИЦЬКИЙ РЦЗ</t>
  </si>
  <si>
    <t>309 РАТНІВСЬКА РАЙОННА ФІЛІЯ ВОЛИНСЬКОГО ОЦЗ</t>
  </si>
  <si>
    <t>310 РОЖИЩЕНСЬКА РАЙОННА ФІЛІЯ ВОЛИНСЬКОГО ОЦЗ</t>
  </si>
  <si>
    <t>311 СТАРОВИЖІВСЬКИЙ РЦЗ</t>
  </si>
  <si>
    <t>312 ТУРІЙСЬКИЙ РЦЗ</t>
  </si>
  <si>
    <t>313 ШАЦЬКА РАЙОННА ФІЛІЯ ВОЛИНСЬКОГО ОЦЗ</t>
  </si>
  <si>
    <t>352 ВОЛОДИМИР-ВОЛИНСЬКИЙ МРЦЗ</t>
  </si>
  <si>
    <t>353 КОВЕЛЬСЬКИЙ МРЦЗ</t>
  </si>
  <si>
    <t>350 ЛУЦЬКИЙ МЦЗ</t>
  </si>
  <si>
    <t>351 НОВОВОЛИНСЬКИЙ МЦЗ</t>
  </si>
  <si>
    <t xml:space="preserve">Економічна активність населення у середньому за 9 місяців 2016 - 2017 рр.                                                                                                   </t>
  </si>
  <si>
    <t>Надання послуг Волинською обласною службою зайнятості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</si>
</sst>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;[Red]#,##0"/>
    <numFmt numFmtId="167" formatCode="#,##0.000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 Cyr"/>
      <family val="0"/>
    </font>
    <font>
      <sz val="14"/>
      <color theme="1"/>
      <name val="Times New Roman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/>
      <top style="double"/>
      <bottom style="hair"/>
    </border>
    <border>
      <left style="thin"/>
      <right style="double"/>
      <top style="double"/>
      <bottom style="hair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double"/>
      <right/>
      <top/>
      <bottom style="hair"/>
    </border>
    <border>
      <left style="thin"/>
      <right style="double"/>
      <top/>
      <bottom style="hair"/>
    </border>
    <border>
      <left style="double"/>
      <right/>
      <top style="hair"/>
      <bottom style="thin"/>
    </border>
    <border>
      <left style="thin"/>
      <right style="double"/>
      <top style="hair"/>
      <bottom style="thin"/>
    </border>
    <border>
      <left style="double"/>
      <right/>
      <top style="thin"/>
      <bottom style="hair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33" borderId="0" xfId="58" applyFill="1">
      <alignment/>
      <protection/>
    </xf>
    <xf numFmtId="0" fontId="8" fillId="0" borderId="0" xfId="58" applyFont="1" applyAlignment="1">
      <alignment vertical="center"/>
      <protection/>
    </xf>
    <xf numFmtId="0" fontId="2" fillId="0" borderId="0" xfId="58" applyFont="1" applyAlignment="1">
      <alignment horizontal="left" vertical="center"/>
      <protection/>
    </xf>
    <xf numFmtId="0" fontId="2" fillId="0" borderId="0" xfId="58" applyAlignment="1">
      <alignment horizontal="center" vertical="center"/>
      <protection/>
    </xf>
    <xf numFmtId="0" fontId="2" fillId="0" borderId="0" xfId="58" applyFill="1">
      <alignment/>
      <protection/>
    </xf>
    <xf numFmtId="3" fontId="2" fillId="0" borderId="0" xfId="58" applyNumberFormat="1">
      <alignment/>
      <protection/>
    </xf>
    <xf numFmtId="0" fontId="2" fillId="34" borderId="0" xfId="58" applyFill="1">
      <alignment/>
      <protection/>
    </xf>
    <xf numFmtId="0" fontId="9" fillId="0" borderId="0" xfId="58" applyFont="1">
      <alignment/>
      <protection/>
    </xf>
    <xf numFmtId="0" fontId="2" fillId="0" borderId="0" xfId="58" applyBorder="1">
      <alignment/>
      <protection/>
    </xf>
    <xf numFmtId="1" fontId="8" fillId="0" borderId="0" xfId="61" applyNumberFormat="1" applyFont="1" applyFill="1" applyProtection="1">
      <alignment/>
      <protection locked="0"/>
    </xf>
    <xf numFmtId="1" fontId="3" fillId="0" borderId="0" xfId="61" applyNumberFormat="1" applyFont="1" applyFill="1" applyAlignment="1" applyProtection="1">
      <alignment/>
      <protection locked="0"/>
    </xf>
    <xf numFmtId="1" fontId="12" fillId="0" borderId="0" xfId="61" applyNumberFormat="1" applyFont="1" applyFill="1" applyAlignment="1" applyProtection="1">
      <alignment horizontal="center"/>
      <protection locked="0"/>
    </xf>
    <xf numFmtId="1" fontId="2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7" fillId="0" borderId="0" xfId="61" applyNumberFormat="1" applyFont="1" applyFill="1" applyAlignment="1" applyProtection="1">
      <alignment horizontal="right"/>
      <protection locked="0"/>
    </xf>
    <xf numFmtId="1" fontId="5" fillId="0" borderId="0" xfId="61" applyNumberFormat="1" applyFont="1" applyFill="1" applyProtection="1">
      <alignment/>
      <protection locked="0"/>
    </xf>
    <xf numFmtId="1" fontId="3" fillId="0" borderId="10" xfId="61" applyNumberFormat="1" applyFont="1" applyFill="1" applyBorder="1" applyAlignment="1" applyProtection="1">
      <alignment/>
      <protection locked="0"/>
    </xf>
    <xf numFmtId="1" fontId="12" fillId="0" borderId="0" xfId="61" applyNumberFormat="1" applyFont="1" applyFill="1" applyBorder="1" applyAlignment="1" applyProtection="1">
      <alignment horizontal="center"/>
      <protection locked="0"/>
    </xf>
    <xf numFmtId="1" fontId="2" fillId="0" borderId="0" xfId="61" applyNumberFormat="1" applyFont="1" applyFill="1" applyBorder="1" applyProtection="1">
      <alignment/>
      <protection locked="0"/>
    </xf>
    <xf numFmtId="1" fontId="13" fillId="0" borderId="11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2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2" fillId="0" borderId="15" xfId="61" applyNumberFormat="1" applyFont="1" applyFill="1" applyBorder="1" applyAlignment="1" applyProtection="1">
      <alignment horizontal="center" vertical="center" wrapText="1"/>
      <protection locked="0"/>
    </xf>
    <xf numFmtId="1" fontId="2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61" applyNumberFormat="1" applyFont="1" applyFill="1" applyBorder="1" applyAlignment="1" applyProtection="1">
      <alignment horizontal="center" vertical="center"/>
      <protection locked="0"/>
    </xf>
    <xf numFmtId="1" fontId="16" fillId="0" borderId="17" xfId="61" applyNumberFormat="1" applyFont="1" applyFill="1" applyBorder="1" applyAlignment="1" applyProtection="1">
      <alignment horizontal="center" vertical="center" wrapText="1"/>
      <protection/>
    </xf>
    <xf numFmtId="1" fontId="12" fillId="0" borderId="17" xfId="61" applyNumberFormat="1" applyFont="1" applyFill="1" applyBorder="1" applyAlignment="1" applyProtection="1">
      <alignment horizontal="center" vertical="center" wrapText="1"/>
      <protection/>
    </xf>
    <xf numFmtId="1" fontId="2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2" fillId="0" borderId="18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16" xfId="61" applyNumberFormat="1" applyFont="1" applyFill="1" applyBorder="1" applyAlignment="1" applyProtection="1">
      <alignment horizontal="center" vertical="center" wrapText="1"/>
      <protection locked="0"/>
    </xf>
    <xf numFmtId="1" fontId="15" fillId="0" borderId="17" xfId="61" applyNumberFormat="1" applyFont="1" applyFill="1" applyBorder="1" applyAlignment="1" applyProtection="1">
      <alignment horizontal="center" vertical="center" wrapText="1"/>
      <protection/>
    </xf>
    <xf numFmtId="1" fontId="16" fillId="0" borderId="0" xfId="61" applyNumberFormat="1" applyFont="1" applyFill="1" applyProtection="1">
      <alignment/>
      <protection locked="0"/>
    </xf>
    <xf numFmtId="1" fontId="4" fillId="0" borderId="17" xfId="61" applyNumberFormat="1" applyFont="1" applyFill="1" applyBorder="1" applyAlignment="1" applyProtection="1">
      <alignment horizontal="center" vertical="center"/>
      <protection locked="0"/>
    </xf>
    <xf numFmtId="3" fontId="17" fillId="0" borderId="17" xfId="61" applyNumberFormat="1" applyFont="1" applyFill="1" applyBorder="1" applyAlignment="1" applyProtection="1">
      <alignment horizontal="center" vertical="center"/>
      <protection locked="0"/>
    </xf>
    <xf numFmtId="164" fontId="17" fillId="0" borderId="17" xfId="61" applyNumberFormat="1" applyFont="1" applyFill="1" applyBorder="1" applyAlignment="1" applyProtection="1">
      <alignment horizontal="center" vertical="center"/>
      <protection locked="0"/>
    </xf>
    <xf numFmtId="165" fontId="17" fillId="0" borderId="17" xfId="61" applyNumberFormat="1" applyFont="1" applyFill="1" applyBorder="1" applyAlignment="1" applyProtection="1">
      <alignment horizontal="center" vertical="center"/>
      <protection locked="0"/>
    </xf>
    <xf numFmtId="1" fontId="17" fillId="0" borderId="17" xfId="61" applyNumberFormat="1" applyFont="1" applyFill="1" applyBorder="1" applyAlignment="1" applyProtection="1">
      <alignment horizontal="center" vertical="center"/>
      <protection locked="0"/>
    </xf>
    <xf numFmtId="1" fontId="18" fillId="0" borderId="19" xfId="61" applyNumberFormat="1" applyFont="1" applyFill="1" applyBorder="1" applyAlignment="1" applyProtection="1">
      <alignment horizontal="center" vertical="center" wrapText="1"/>
      <protection locked="0"/>
    </xf>
    <xf numFmtId="1" fontId="18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8" fillId="0" borderId="16" xfId="61" applyNumberFormat="1" applyFont="1" applyFill="1" applyBorder="1" applyAlignment="1" applyProtection="1">
      <alignment horizontal="center" vertical="center" wrapText="1"/>
      <protection locked="0"/>
    </xf>
    <xf numFmtId="3" fontId="17" fillId="0" borderId="17" xfId="61" applyNumberFormat="1" applyFont="1" applyFill="1" applyBorder="1" applyAlignment="1" applyProtection="1">
      <alignment horizontal="center" vertical="center" wrapText="1"/>
      <protection locked="0"/>
    </xf>
    <xf numFmtId="165" fontId="17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7" fillId="0" borderId="17" xfId="63" applyNumberFormat="1" applyFont="1" applyFill="1" applyBorder="1" applyAlignment="1">
      <alignment horizontal="center" vertical="center" wrapText="1"/>
      <protection/>
    </xf>
    <xf numFmtId="165" fontId="13" fillId="0" borderId="0" xfId="61" applyNumberFormat="1" applyFont="1" applyFill="1" applyAlignment="1" applyProtection="1">
      <alignment vertical="center"/>
      <protection locked="0"/>
    </xf>
    <xf numFmtId="1" fontId="13" fillId="0" borderId="0" xfId="61" applyNumberFormat="1" applyFont="1" applyFill="1" applyAlignment="1" applyProtection="1">
      <alignment vertical="center"/>
      <protection locked="0"/>
    </xf>
    <xf numFmtId="1" fontId="13" fillId="0" borderId="17" xfId="61" applyNumberFormat="1" applyFont="1" applyFill="1" applyBorder="1" applyProtection="1">
      <alignment/>
      <protection locked="0"/>
    </xf>
    <xf numFmtId="3" fontId="18" fillId="0" borderId="17" xfId="61" applyNumberFormat="1" applyFont="1" applyFill="1" applyBorder="1" applyAlignment="1" applyProtection="1">
      <alignment horizontal="center" vertical="center"/>
      <protection locked="0"/>
    </xf>
    <xf numFmtId="3" fontId="18" fillId="0" borderId="17" xfId="54" applyNumberFormat="1" applyFont="1" applyFill="1" applyBorder="1" applyAlignment="1">
      <alignment horizontal="center" vertical="center"/>
      <protection/>
    </xf>
    <xf numFmtId="1" fontId="18" fillId="0" borderId="17" xfId="61" applyNumberFormat="1" applyFont="1" applyFill="1" applyBorder="1" applyAlignment="1" applyProtection="1">
      <alignment horizontal="center" vertical="center"/>
      <protection locked="0"/>
    </xf>
    <xf numFmtId="3" fontId="18" fillId="0" borderId="17" xfId="61" applyNumberFormat="1" applyFont="1" applyFill="1" applyBorder="1" applyAlignment="1" applyProtection="1">
      <alignment horizontal="center" vertical="center" wrapText="1"/>
      <protection locked="0"/>
    </xf>
    <xf numFmtId="3" fontId="18" fillId="0" borderId="17" xfId="63" applyNumberFormat="1" applyFont="1" applyFill="1" applyBorder="1" applyAlignment="1">
      <alignment horizontal="center" vertical="center" wrapText="1"/>
      <protection/>
    </xf>
    <xf numFmtId="1" fontId="18" fillId="0" borderId="17" xfId="54" applyNumberFormat="1" applyFont="1" applyFill="1" applyBorder="1" applyAlignment="1">
      <alignment horizontal="center" vertical="center"/>
      <protection/>
    </xf>
    <xf numFmtId="1" fontId="13" fillId="0" borderId="17" xfId="61" applyNumberFormat="1" applyFont="1" applyFill="1" applyBorder="1" applyAlignment="1" applyProtection="1">
      <alignment vertical="center"/>
      <protection locked="0"/>
    </xf>
    <xf numFmtId="1" fontId="2" fillId="0" borderId="0" xfId="61" applyNumberFormat="1" applyFont="1" applyFill="1" applyBorder="1" applyAlignment="1" applyProtection="1">
      <alignment vertical="center"/>
      <protection locked="0"/>
    </xf>
    <xf numFmtId="1" fontId="20" fillId="0" borderId="0" xfId="61" applyNumberFormat="1" applyFont="1" applyFill="1" applyBorder="1" applyProtection="1">
      <alignment/>
      <protection locked="0"/>
    </xf>
    <xf numFmtId="165" fontId="20" fillId="0" borderId="0" xfId="61" applyNumberFormat="1" applyFont="1" applyFill="1" applyBorder="1" applyProtection="1">
      <alignment/>
      <protection locked="0"/>
    </xf>
    <xf numFmtId="1" fontId="21" fillId="0" borderId="0" xfId="61" applyNumberFormat="1" applyFont="1" applyFill="1" applyBorder="1" applyProtection="1">
      <alignment/>
      <protection locked="0"/>
    </xf>
    <xf numFmtId="3" fontId="21" fillId="0" borderId="0" xfId="61" applyNumberFormat="1" applyFont="1" applyFill="1" applyBorder="1" applyProtection="1">
      <alignment/>
      <protection locked="0"/>
    </xf>
    <xf numFmtId="3" fontId="20" fillId="0" borderId="0" xfId="61" applyNumberFormat="1" applyFont="1" applyFill="1" applyBorder="1" applyProtection="1">
      <alignment/>
      <protection locked="0"/>
    </xf>
    <xf numFmtId="0" fontId="6" fillId="0" borderId="17" xfId="59" applyFont="1" applyFill="1" applyBorder="1" applyAlignment="1">
      <alignment horizontal="center" vertical="center"/>
      <protection/>
    </xf>
    <xf numFmtId="0" fontId="24" fillId="0" borderId="0" xfId="66" applyFont="1" applyFill="1">
      <alignment/>
      <protection/>
    </xf>
    <xf numFmtId="0" fontId="26" fillId="0" borderId="0" xfId="66" applyFont="1" applyFill="1" applyBorder="1" applyAlignment="1">
      <alignment horizontal="center"/>
      <protection/>
    </xf>
    <xf numFmtId="0" fontId="26" fillId="0" borderId="0" xfId="66" applyFont="1" applyFill="1">
      <alignment/>
      <protection/>
    </xf>
    <xf numFmtId="0" fontId="28" fillId="0" borderId="0" xfId="66" applyFont="1" applyFill="1" applyAlignment="1">
      <alignment vertical="center"/>
      <protection/>
    </xf>
    <xf numFmtId="1" fontId="29" fillId="0" borderId="0" xfId="66" applyNumberFormat="1" applyFont="1" applyFill="1">
      <alignment/>
      <protection/>
    </xf>
    <xf numFmtId="0" fontId="29" fillId="0" borderId="0" xfId="66" applyFont="1" applyFill="1">
      <alignment/>
      <protection/>
    </xf>
    <xf numFmtId="0" fontId="28" fillId="0" borderId="0" xfId="66" applyFont="1" applyFill="1" applyAlignment="1">
      <alignment vertical="center" wrapText="1"/>
      <protection/>
    </xf>
    <xf numFmtId="0" fontId="29" fillId="0" borderId="0" xfId="66" applyFont="1" applyFill="1" applyAlignment="1">
      <alignment vertical="center"/>
      <protection/>
    </xf>
    <xf numFmtId="0" fontId="29" fillId="0" borderId="0" xfId="66" applyFont="1" applyFill="1" applyAlignment="1">
      <alignment horizontal="center"/>
      <protection/>
    </xf>
    <xf numFmtId="0" fontId="29" fillId="0" borderId="0" xfId="66" applyFont="1" applyFill="1" applyAlignment="1">
      <alignment wrapText="1"/>
      <protection/>
    </xf>
    <xf numFmtId="3" fontId="27" fillId="0" borderId="17" xfId="66" applyNumberFormat="1" applyFont="1" applyFill="1" applyBorder="1" applyAlignment="1">
      <alignment horizontal="center" vertical="center"/>
      <protection/>
    </xf>
    <xf numFmtId="0" fontId="26" fillId="0" borderId="0" xfId="66" applyFont="1" applyFill="1" applyAlignment="1">
      <alignment vertical="center"/>
      <protection/>
    </xf>
    <xf numFmtId="3" fontId="33" fillId="0" borderId="0" xfId="66" applyNumberFormat="1" applyFont="1" applyFill="1" applyAlignment="1">
      <alignment horizontal="center" vertical="center"/>
      <protection/>
    </xf>
    <xf numFmtId="3" fontId="32" fillId="0" borderId="17" xfId="66" applyNumberFormat="1" applyFont="1" applyFill="1" applyBorder="1" applyAlignment="1">
      <alignment horizontal="center" vertical="center" wrapText="1"/>
      <protection/>
    </xf>
    <xf numFmtId="3" fontId="32" fillId="0" borderId="17" xfId="66" applyNumberFormat="1" applyFont="1" applyFill="1" applyBorder="1" applyAlignment="1">
      <alignment horizontal="center" vertical="center"/>
      <protection/>
    </xf>
    <xf numFmtId="3" fontId="29" fillId="0" borderId="0" xfId="66" applyNumberFormat="1" applyFont="1" applyFill="1">
      <alignment/>
      <protection/>
    </xf>
    <xf numFmtId="165" fontId="29" fillId="0" borderId="0" xfId="66" applyNumberFormat="1" applyFont="1" applyFill="1">
      <alignment/>
      <protection/>
    </xf>
    <xf numFmtId="0" fontId="6" fillId="0" borderId="17" xfId="59" applyFont="1" applyFill="1" applyBorder="1" applyAlignment="1">
      <alignment horizontal="center" vertical="center" wrapText="1"/>
      <protection/>
    </xf>
    <xf numFmtId="164" fontId="4" fillId="0" borderId="17" xfId="60" applyNumberFormat="1" applyFont="1" applyFill="1" applyBorder="1" applyAlignment="1">
      <alignment horizontal="center" vertical="center" wrapText="1"/>
      <protection/>
    </xf>
    <xf numFmtId="164" fontId="4" fillId="0" borderId="17" xfId="59" applyNumberFormat="1" applyFont="1" applyFill="1" applyBorder="1" applyAlignment="1">
      <alignment horizontal="center" vertical="center" wrapText="1"/>
      <protection/>
    </xf>
    <xf numFmtId="165" fontId="6" fillId="0" borderId="17" xfId="59" applyNumberFormat="1" applyFont="1" applyFill="1" applyBorder="1" applyAlignment="1">
      <alignment horizontal="center" vertical="center"/>
      <protection/>
    </xf>
    <xf numFmtId="164" fontId="6" fillId="0" borderId="17" xfId="59" applyNumberFormat="1" applyFont="1" applyFill="1" applyBorder="1" applyAlignment="1">
      <alignment horizontal="center" vertical="center"/>
      <protection/>
    </xf>
    <xf numFmtId="1" fontId="4" fillId="0" borderId="17" xfId="59" applyNumberFormat="1" applyFont="1" applyFill="1" applyBorder="1" applyAlignment="1">
      <alignment horizontal="center" vertical="center" wrapText="1"/>
      <protection/>
    </xf>
    <xf numFmtId="164" fontId="4" fillId="0" borderId="20" xfId="59" applyNumberFormat="1" applyFont="1" applyFill="1" applyBorder="1" applyAlignment="1">
      <alignment horizontal="center" vertical="center" wrapText="1"/>
      <protection/>
    </xf>
    <xf numFmtId="164" fontId="6" fillId="0" borderId="20" xfId="59" applyNumberFormat="1" applyFont="1" applyFill="1" applyBorder="1" applyAlignment="1">
      <alignment horizontal="center" vertical="center"/>
      <protection/>
    </xf>
    <xf numFmtId="164" fontId="4" fillId="0" borderId="20" xfId="60" applyNumberFormat="1" applyFont="1" applyFill="1" applyBorder="1" applyAlignment="1">
      <alignment horizontal="center" vertical="center" wrapText="1"/>
      <protection/>
    </xf>
    <xf numFmtId="164" fontId="10" fillId="0" borderId="20" xfId="59" applyNumberFormat="1" applyFont="1" applyFill="1" applyBorder="1" applyAlignment="1">
      <alignment horizontal="center" vertical="center" wrapText="1"/>
      <protection/>
    </xf>
    <xf numFmtId="165" fontId="13" fillId="0" borderId="20" xfId="59" applyNumberFormat="1" applyFont="1" applyFill="1" applyBorder="1" applyAlignment="1">
      <alignment horizontal="center" vertical="center"/>
      <protection/>
    </xf>
    <xf numFmtId="164" fontId="82" fillId="0" borderId="17" xfId="59" applyNumberFormat="1" applyFont="1" applyFill="1" applyBorder="1" applyAlignment="1">
      <alignment horizontal="center" vertical="center" wrapText="1"/>
      <protection/>
    </xf>
    <xf numFmtId="0" fontId="6" fillId="0" borderId="17" xfId="59" applyFont="1" applyFill="1" applyBorder="1" applyAlignment="1">
      <alignment horizontal="center" vertical="top" wrapText="1"/>
      <protection/>
    </xf>
    <xf numFmtId="0" fontId="4" fillId="0" borderId="17" xfId="59" applyFont="1" applyFill="1" applyBorder="1" applyAlignment="1">
      <alignment horizontal="left" vertical="center" wrapText="1"/>
      <protection/>
    </xf>
    <xf numFmtId="0" fontId="4" fillId="0" borderId="20" xfId="59" applyFont="1" applyFill="1" applyBorder="1" applyAlignment="1">
      <alignment horizontal="left" vertical="center" wrapText="1"/>
      <protection/>
    </xf>
    <xf numFmtId="0" fontId="10" fillId="0" borderId="17" xfId="59" applyFont="1" applyFill="1" applyBorder="1" applyAlignment="1">
      <alignment horizontal="left" vertical="center" wrapText="1"/>
      <protection/>
    </xf>
    <xf numFmtId="0" fontId="10" fillId="0" borderId="20" xfId="59" applyFont="1" applyFill="1" applyBorder="1" applyAlignment="1">
      <alignment horizontal="left" vertical="center" wrapText="1"/>
      <protection/>
    </xf>
    <xf numFmtId="0" fontId="38" fillId="0" borderId="0" xfId="57" applyFont="1">
      <alignment/>
      <protection/>
    </xf>
    <xf numFmtId="0" fontId="40" fillId="0" borderId="21" xfId="57" applyFont="1" applyBorder="1" applyAlignment="1">
      <alignment horizontal="center" vertical="center" wrapText="1"/>
      <protection/>
    </xf>
    <xf numFmtId="0" fontId="29" fillId="0" borderId="22" xfId="57" applyFont="1" applyBorder="1" applyAlignment="1">
      <alignment horizontal="center" vertical="center" wrapText="1"/>
      <protection/>
    </xf>
    <xf numFmtId="0" fontId="26" fillId="0" borderId="0" xfId="57" applyFont="1" applyBorder="1" applyAlignment="1">
      <alignment horizontal="left" vertical="top" wrapText="1"/>
      <protection/>
    </xf>
    <xf numFmtId="0" fontId="38" fillId="0" borderId="0" xfId="57" applyFont="1" applyFill="1">
      <alignment/>
      <protection/>
    </xf>
    <xf numFmtId="165" fontId="13" fillId="0" borderId="0" xfId="56" applyNumberFormat="1" applyFont="1" applyAlignment="1">
      <alignment wrapText="1"/>
      <protection/>
    </xf>
    <xf numFmtId="0" fontId="26" fillId="0" borderId="0" xfId="57" applyFont="1">
      <alignment/>
      <protection/>
    </xf>
    <xf numFmtId="0" fontId="26" fillId="0" borderId="0" xfId="57" applyFont="1" applyBorder="1">
      <alignment/>
      <protection/>
    </xf>
    <xf numFmtId="0" fontId="38" fillId="0" borderId="0" xfId="57" applyFont="1">
      <alignment/>
      <protection/>
    </xf>
    <xf numFmtId="165" fontId="4" fillId="0" borderId="0" xfId="56" applyNumberFormat="1" applyFont="1" applyAlignment="1">
      <alignment wrapText="1"/>
      <protection/>
    </xf>
    <xf numFmtId="0" fontId="13" fillId="0" borderId="0" xfId="56" applyFont="1">
      <alignment/>
      <protection/>
    </xf>
    <xf numFmtId="164" fontId="28" fillId="0" borderId="23" xfId="57" applyNumberFormat="1" applyFont="1" applyFill="1" applyBorder="1" applyAlignment="1">
      <alignment horizontal="center" vertical="center"/>
      <protection/>
    </xf>
    <xf numFmtId="164" fontId="28" fillId="0" borderId="24" xfId="57" applyNumberFormat="1" applyFont="1" applyBorder="1" applyAlignment="1">
      <alignment horizontal="center" vertical="center"/>
      <protection/>
    </xf>
    <xf numFmtId="164" fontId="34" fillId="0" borderId="25" xfId="57" applyNumberFormat="1" applyFont="1" applyFill="1" applyBorder="1" applyAlignment="1">
      <alignment horizontal="center" vertical="center"/>
      <protection/>
    </xf>
    <xf numFmtId="164" fontId="34" fillId="0" borderId="26" xfId="57" applyNumberFormat="1" applyFont="1" applyBorder="1" applyAlignment="1">
      <alignment horizontal="center" vertical="center"/>
      <protection/>
    </xf>
    <xf numFmtId="164" fontId="28" fillId="0" borderId="27" xfId="57" applyNumberFormat="1" applyFont="1" applyFill="1" applyBorder="1" applyAlignment="1">
      <alignment horizontal="center" vertical="center"/>
      <protection/>
    </xf>
    <xf numFmtId="164" fontId="28" fillId="0" borderId="28" xfId="57" applyNumberFormat="1" applyFont="1" applyFill="1" applyBorder="1" applyAlignment="1">
      <alignment horizontal="center" vertical="center"/>
      <protection/>
    </xf>
    <xf numFmtId="164" fontId="34" fillId="0" borderId="29" xfId="57" applyNumberFormat="1" applyFont="1" applyFill="1" applyBorder="1" applyAlignment="1">
      <alignment horizontal="center" vertical="center"/>
      <protection/>
    </xf>
    <xf numFmtId="164" fontId="34" fillId="0" borderId="30" xfId="57" applyNumberFormat="1" applyFont="1" applyFill="1" applyBorder="1" applyAlignment="1">
      <alignment horizontal="center" vertical="center"/>
      <protection/>
    </xf>
    <xf numFmtId="164" fontId="28" fillId="0" borderId="31" xfId="57" applyNumberFormat="1" applyFont="1" applyFill="1" applyBorder="1" applyAlignment="1">
      <alignment horizontal="center" vertical="center"/>
      <protection/>
    </xf>
    <xf numFmtId="164" fontId="28" fillId="0" borderId="32" xfId="57" applyNumberFormat="1" applyFont="1" applyFill="1" applyBorder="1" applyAlignment="1">
      <alignment horizontal="center" vertical="center"/>
      <protection/>
    </xf>
    <xf numFmtId="164" fontId="34" fillId="0" borderId="26" xfId="57" applyNumberFormat="1" applyFont="1" applyFill="1" applyBorder="1" applyAlignment="1">
      <alignment horizontal="center" vertical="center"/>
      <protection/>
    </xf>
    <xf numFmtId="0" fontId="5" fillId="35" borderId="24" xfId="57" applyFont="1" applyFill="1" applyBorder="1" applyAlignment="1">
      <alignment horizontal="left" vertical="center" wrapText="1"/>
      <protection/>
    </xf>
    <xf numFmtId="0" fontId="42" fillId="0" borderId="26" xfId="57" applyFont="1" applyBorder="1" applyAlignment="1">
      <alignment horizontal="left" vertical="center" wrapText="1"/>
      <protection/>
    </xf>
    <xf numFmtId="0" fontId="5" fillId="0" borderId="28" xfId="57" applyFont="1" applyFill="1" applyBorder="1" applyAlignment="1">
      <alignment horizontal="left" vertical="center" wrapText="1"/>
      <protection/>
    </xf>
    <xf numFmtId="0" fontId="42" fillId="0" borderId="30" xfId="57" applyFont="1" applyFill="1" applyBorder="1" applyAlignment="1">
      <alignment horizontal="left" vertical="center" wrapText="1"/>
      <protection/>
    </xf>
    <xf numFmtId="0" fontId="5" fillId="0" borderId="32" xfId="57" applyFont="1" applyFill="1" applyBorder="1" applyAlignment="1">
      <alignment horizontal="left" vertical="center" wrapText="1"/>
      <protection/>
    </xf>
    <xf numFmtId="0" fontId="42" fillId="0" borderId="26" xfId="57" applyFont="1" applyFill="1" applyBorder="1" applyAlignment="1">
      <alignment horizontal="left" vertical="center" wrapText="1"/>
      <protection/>
    </xf>
    <xf numFmtId="49" fontId="41" fillId="0" borderId="33" xfId="57" applyNumberFormat="1" applyFont="1" applyFill="1" applyBorder="1" applyAlignment="1">
      <alignment horizontal="center" vertical="center" wrapText="1"/>
      <protection/>
    </xf>
    <xf numFmtId="49" fontId="41" fillId="0" borderId="34" xfId="57" applyNumberFormat="1" applyFont="1" applyFill="1" applyBorder="1" applyAlignment="1">
      <alignment horizontal="center" vertical="center" wrapText="1"/>
      <protection/>
    </xf>
    <xf numFmtId="0" fontId="2" fillId="0" borderId="0" xfId="64" applyFont="1" applyAlignment="1">
      <alignment vertical="top"/>
      <protection/>
    </xf>
    <xf numFmtId="0" fontId="42" fillId="0" borderId="0" xfId="57" applyFont="1" applyAlignment="1">
      <alignment vertical="top"/>
      <protection/>
    </xf>
    <xf numFmtId="0" fontId="2" fillId="0" borderId="0" xfId="64" applyFont="1" applyFill="1" applyAlignment="1">
      <alignment vertical="top"/>
      <protection/>
    </xf>
    <xf numFmtId="0" fontId="35" fillId="0" borderId="0" xfId="64" applyFont="1" applyFill="1" applyAlignment="1">
      <alignment horizontal="center" vertical="top" wrapText="1"/>
      <protection/>
    </xf>
    <xf numFmtId="0" fontId="42" fillId="0" borderId="0" xfId="64" applyFont="1" applyFill="1" applyAlignment="1">
      <alignment horizontal="right" vertical="center"/>
      <protection/>
    </xf>
    <xf numFmtId="0" fontId="36" fillId="0" borderId="0" xfId="64" applyFont="1" applyFill="1" applyAlignment="1">
      <alignment horizontal="center" vertical="top" wrapText="1"/>
      <protection/>
    </xf>
    <xf numFmtId="0" fontId="36" fillId="0" borderId="17" xfId="64" applyFont="1" applyBorder="1" applyAlignment="1">
      <alignment horizontal="center" vertical="center" wrapText="1"/>
      <protection/>
    </xf>
    <xf numFmtId="0" fontId="5" fillId="0" borderId="17" xfId="64" applyFont="1" applyFill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/>
      <protection/>
    </xf>
    <xf numFmtId="0" fontId="13" fillId="0" borderId="17" xfId="64" applyFont="1" applyFill="1" applyBorder="1" applyAlignment="1">
      <alignment horizontal="center" vertical="center" wrapText="1"/>
      <protection/>
    </xf>
    <xf numFmtId="0" fontId="13" fillId="0" borderId="17" xfId="64" applyFont="1" applyBorder="1" applyAlignment="1">
      <alignment horizontal="center" vertical="center" wrapText="1"/>
      <protection/>
    </xf>
    <xf numFmtId="0" fontId="13" fillId="0" borderId="17" xfId="64" applyNumberFormat="1" applyFont="1" applyBorder="1" applyAlignment="1">
      <alignment horizontal="center" vertical="center" wrapText="1"/>
      <protection/>
    </xf>
    <xf numFmtId="0" fontId="2" fillId="0" borderId="0" xfId="64" applyFont="1" applyAlignment="1">
      <alignment vertical="center"/>
      <protection/>
    </xf>
    <xf numFmtId="3" fontId="2" fillId="0" borderId="0" xfId="64" applyNumberFormat="1" applyFont="1" applyAlignment="1">
      <alignment vertical="center"/>
      <protection/>
    </xf>
    <xf numFmtId="0" fontId="22" fillId="0" borderId="0" xfId="64" applyFont="1" applyAlignment="1">
      <alignment horizontal="center" vertical="center"/>
      <protection/>
    </xf>
    <xf numFmtId="165" fontId="22" fillId="0" borderId="0" xfId="64" applyNumberFormat="1" applyFont="1" applyAlignment="1">
      <alignment horizontal="center" vertical="center"/>
      <protection/>
    </xf>
    <xf numFmtId="164" fontId="2" fillId="0" borderId="0" xfId="64" applyNumberFormat="1" applyFont="1" applyAlignment="1">
      <alignment vertical="center"/>
      <protection/>
    </xf>
    <xf numFmtId="165" fontId="22" fillId="36" borderId="0" xfId="64" applyNumberFormat="1" applyFont="1" applyFill="1" applyAlignment="1">
      <alignment horizontal="center" vertical="center"/>
      <protection/>
    </xf>
    <xf numFmtId="0" fontId="2" fillId="0" borderId="0" xfId="64" applyFont="1">
      <alignment/>
      <protection/>
    </xf>
    <xf numFmtId="0" fontId="31" fillId="0" borderId="0" xfId="66" applyFont="1" applyFill="1" applyAlignment="1">
      <alignment horizontal="center"/>
      <protection/>
    </xf>
    <xf numFmtId="0" fontId="27" fillId="0" borderId="17" xfId="66" applyFont="1" applyFill="1" applyBorder="1" applyAlignment="1">
      <alignment horizontal="center" vertical="center" wrapText="1"/>
      <protection/>
    </xf>
    <xf numFmtId="0" fontId="24" fillId="0" borderId="0" xfId="66" applyFont="1" applyFill="1" applyAlignment="1">
      <alignment vertical="center" wrapText="1"/>
      <protection/>
    </xf>
    <xf numFmtId="0" fontId="28" fillId="0" borderId="0" xfId="66" applyFont="1" applyFill="1" applyAlignment="1">
      <alignment horizontal="center" vertical="top" wrapText="1"/>
      <protection/>
    </xf>
    <xf numFmtId="0" fontId="23" fillId="0" borderId="17" xfId="66" applyFont="1" applyFill="1" applyBorder="1" applyAlignment="1">
      <alignment horizontal="center" vertical="center" wrapText="1"/>
      <protection/>
    </xf>
    <xf numFmtId="0" fontId="23" fillId="0" borderId="18" xfId="66" applyFont="1" applyFill="1" applyBorder="1" applyAlignment="1">
      <alignment horizontal="center" vertical="center" wrapText="1"/>
      <protection/>
    </xf>
    <xf numFmtId="0" fontId="27" fillId="0" borderId="35" xfId="66" applyFont="1" applyFill="1" applyBorder="1" applyAlignment="1">
      <alignment horizontal="center" vertical="center" wrapText="1"/>
      <protection/>
    </xf>
    <xf numFmtId="164" fontId="27" fillId="0" borderId="18" xfId="66" applyNumberFormat="1" applyFont="1" applyFill="1" applyBorder="1" applyAlignment="1">
      <alignment horizontal="center" vertical="center"/>
      <protection/>
    </xf>
    <xf numFmtId="0" fontId="22" fillId="0" borderId="35" xfId="62" applyFont="1" applyBorder="1" applyAlignment="1">
      <alignment vertical="center" wrapText="1"/>
      <protection/>
    </xf>
    <xf numFmtId="164" fontId="32" fillId="0" borderId="18" xfId="66" applyNumberFormat="1" applyFont="1" applyFill="1" applyBorder="1" applyAlignment="1">
      <alignment horizontal="center" vertical="center"/>
      <protection/>
    </xf>
    <xf numFmtId="0" fontId="22" fillId="0" borderId="36" xfId="62" applyFont="1" applyBorder="1" applyAlignment="1">
      <alignment vertical="center" wrapText="1"/>
      <protection/>
    </xf>
    <xf numFmtId="3" fontId="32" fillId="0" borderId="37" xfId="66" applyNumberFormat="1" applyFont="1" applyFill="1" applyBorder="1" applyAlignment="1">
      <alignment horizontal="center" vertical="center" wrapText="1"/>
      <protection/>
    </xf>
    <xf numFmtId="3" fontId="32" fillId="0" borderId="37" xfId="66" applyNumberFormat="1" applyFont="1" applyFill="1" applyBorder="1" applyAlignment="1">
      <alignment horizontal="center" vertical="center"/>
      <protection/>
    </xf>
    <xf numFmtId="164" fontId="32" fillId="0" borderId="38" xfId="66" applyNumberFormat="1" applyFont="1" applyFill="1" applyBorder="1" applyAlignment="1">
      <alignment horizontal="center" vertical="center"/>
      <protection/>
    </xf>
    <xf numFmtId="14" fontId="27" fillId="0" borderId="18" xfId="48" applyNumberFormat="1" applyFont="1" applyBorder="1" applyAlignment="1">
      <alignment horizontal="center" vertical="center" wrapText="1"/>
      <protection/>
    </xf>
    <xf numFmtId="0" fontId="27" fillId="0" borderId="35" xfId="66" applyFont="1" applyFill="1" applyBorder="1" applyAlignment="1">
      <alignment horizontal="center" vertical="center" wrapText="1"/>
      <protection/>
    </xf>
    <xf numFmtId="3" fontId="27" fillId="33" borderId="17" xfId="66" applyNumberFormat="1" applyFont="1" applyFill="1" applyBorder="1" applyAlignment="1">
      <alignment horizontal="center" vertical="center"/>
      <protection/>
    </xf>
    <xf numFmtId="3" fontId="83" fillId="33" borderId="17" xfId="66" applyNumberFormat="1" applyFont="1" applyFill="1" applyBorder="1" applyAlignment="1">
      <alignment horizontal="center" vertical="center"/>
      <protection/>
    </xf>
    <xf numFmtId="3" fontId="83" fillId="33" borderId="16" xfId="66" applyNumberFormat="1" applyFont="1" applyFill="1" applyBorder="1" applyAlignment="1">
      <alignment horizontal="center" vertical="center"/>
      <protection/>
    </xf>
    <xf numFmtId="164" fontId="27" fillId="0" borderId="18" xfId="66" applyNumberFormat="1" applyFont="1" applyFill="1" applyBorder="1" applyAlignment="1">
      <alignment horizontal="center" vertical="center" wrapText="1"/>
      <protection/>
    </xf>
    <xf numFmtId="0" fontId="32" fillId="0" borderId="35" xfId="66" applyFont="1" applyFill="1" applyBorder="1" applyAlignment="1">
      <alignment horizontal="left" vertical="center" wrapText="1"/>
      <protection/>
    </xf>
    <xf numFmtId="3" fontId="44" fillId="0" borderId="17" xfId="48" applyNumberFormat="1" applyFont="1" applyBorder="1" applyAlignment="1">
      <alignment horizontal="center" vertical="center" wrapText="1"/>
      <protection/>
    </xf>
    <xf numFmtId="3" fontId="84" fillId="33" borderId="16" xfId="66" applyNumberFormat="1" applyFont="1" applyFill="1" applyBorder="1" applyAlignment="1">
      <alignment horizontal="center" vertical="center"/>
      <protection/>
    </xf>
    <xf numFmtId="164" fontId="32" fillId="0" borderId="18" xfId="66" applyNumberFormat="1" applyFont="1" applyFill="1" applyBorder="1" applyAlignment="1">
      <alignment horizontal="center" vertical="center" wrapText="1"/>
      <protection/>
    </xf>
    <xf numFmtId="0" fontId="32" fillId="0" borderId="36" xfId="66" applyFont="1" applyFill="1" applyBorder="1" applyAlignment="1">
      <alignment horizontal="left" vertical="center" wrapText="1"/>
      <protection/>
    </xf>
    <xf numFmtId="3" fontId="44" fillId="0" borderId="37" xfId="48" applyNumberFormat="1" applyFont="1" applyBorder="1" applyAlignment="1">
      <alignment horizontal="center" vertical="center" wrapText="1"/>
      <protection/>
    </xf>
    <xf numFmtId="3" fontId="84" fillId="33" borderId="39" xfId="66" applyNumberFormat="1" applyFont="1" applyFill="1" applyBorder="1" applyAlignment="1">
      <alignment horizontal="center" vertical="center"/>
      <protection/>
    </xf>
    <xf numFmtId="164" fontId="32" fillId="0" borderId="38" xfId="66" applyNumberFormat="1" applyFont="1" applyFill="1" applyBorder="1" applyAlignment="1">
      <alignment horizontal="center" vertical="center" wrapText="1"/>
      <protection/>
    </xf>
    <xf numFmtId="0" fontId="5" fillId="33" borderId="0" xfId="64" applyFont="1" applyFill="1" applyAlignment="1">
      <alignment horizontal="center" vertical="center"/>
      <protection/>
    </xf>
    <xf numFmtId="0" fontId="5" fillId="33" borderId="17" xfId="61" applyNumberFormat="1" applyFont="1" applyFill="1" applyBorder="1" applyAlignment="1" applyProtection="1">
      <alignment horizontal="left" vertical="center"/>
      <protection locked="0"/>
    </xf>
    <xf numFmtId="3" fontId="5" fillId="33" borderId="17" xfId="57" applyNumberFormat="1" applyFont="1" applyFill="1" applyBorder="1" applyAlignment="1">
      <alignment horizontal="center" vertical="center"/>
      <protection/>
    </xf>
    <xf numFmtId="164" fontId="5" fillId="33" borderId="17" xfId="57" applyNumberFormat="1" applyFont="1" applyFill="1" applyBorder="1" applyAlignment="1">
      <alignment horizontal="center" vertical="center"/>
      <protection/>
    </xf>
    <xf numFmtId="1" fontId="22" fillId="33" borderId="17" xfId="61" applyNumberFormat="1" applyFont="1" applyFill="1" applyBorder="1" applyProtection="1">
      <alignment/>
      <protection locked="0"/>
    </xf>
    <xf numFmtId="0" fontId="22" fillId="0" borderId="17" xfId="64" applyFont="1" applyBorder="1" applyAlignment="1">
      <alignment horizontal="center"/>
      <protection/>
    </xf>
    <xf numFmtId="164" fontId="22" fillId="33" borderId="17" xfId="57" applyNumberFormat="1" applyFont="1" applyFill="1" applyBorder="1" applyAlignment="1">
      <alignment horizontal="center" vertical="center"/>
      <protection/>
    </xf>
    <xf numFmtId="3" fontId="22" fillId="33" borderId="17" xfId="57" applyNumberFormat="1" applyFont="1" applyFill="1" applyBorder="1" applyAlignment="1">
      <alignment horizontal="center" vertical="center"/>
      <protection/>
    </xf>
    <xf numFmtId="1" fontId="22" fillId="33" borderId="17" xfId="61" applyNumberFormat="1" applyFont="1" applyFill="1" applyBorder="1" applyAlignment="1" applyProtection="1">
      <alignment vertical="center"/>
      <protection locked="0"/>
    </xf>
    <xf numFmtId="3" fontId="32" fillId="0" borderId="18" xfId="66" applyNumberFormat="1" applyFont="1" applyFill="1" applyBorder="1" applyAlignment="1">
      <alignment horizontal="center" vertical="center" wrapText="1"/>
      <protection/>
    </xf>
    <xf numFmtId="167" fontId="4" fillId="0" borderId="20" xfId="59" applyNumberFormat="1" applyFont="1" applyFill="1" applyBorder="1" applyAlignment="1">
      <alignment horizontal="center" vertical="center" wrapText="1"/>
      <protection/>
    </xf>
    <xf numFmtId="4" fontId="13" fillId="0" borderId="20" xfId="59" applyNumberFormat="1" applyFont="1" applyFill="1" applyBorder="1" applyAlignment="1">
      <alignment horizontal="center" vertical="center"/>
      <protection/>
    </xf>
    <xf numFmtId="4" fontId="4" fillId="0" borderId="20" xfId="59" applyNumberFormat="1" applyFont="1" applyFill="1" applyBorder="1" applyAlignment="1">
      <alignment horizontal="center" vertical="center" wrapText="1"/>
      <protection/>
    </xf>
    <xf numFmtId="1" fontId="6" fillId="0" borderId="20" xfId="59" applyNumberFormat="1" applyFont="1" applyFill="1" applyBorder="1" applyAlignment="1">
      <alignment horizontal="center" vertical="center"/>
      <protection/>
    </xf>
    <xf numFmtId="0" fontId="4" fillId="33" borderId="20" xfId="59" applyFont="1" applyFill="1" applyBorder="1" applyAlignment="1">
      <alignment horizontal="left" vertical="center" wrapText="1"/>
      <protection/>
    </xf>
    <xf numFmtId="3" fontId="4" fillId="33" borderId="20" xfId="60" applyNumberFormat="1" applyFont="1" applyFill="1" applyBorder="1" applyAlignment="1">
      <alignment horizontal="center" vertical="center" wrapText="1"/>
      <protection/>
    </xf>
    <xf numFmtId="3" fontId="4" fillId="33" borderId="20" xfId="59" applyNumberFormat="1" applyFont="1" applyFill="1" applyBorder="1" applyAlignment="1">
      <alignment horizontal="center" vertical="center" wrapText="1"/>
      <protection/>
    </xf>
    <xf numFmtId="164" fontId="6" fillId="33" borderId="20" xfId="59" applyNumberFormat="1" applyFont="1" applyFill="1" applyBorder="1" applyAlignment="1">
      <alignment horizontal="center" vertical="center"/>
      <protection/>
    </xf>
    <xf numFmtId="3" fontId="4" fillId="0" borderId="20" xfId="60" applyNumberFormat="1" applyFont="1" applyFill="1" applyBorder="1" applyAlignment="1">
      <alignment horizontal="center" vertical="center" wrapText="1"/>
      <protection/>
    </xf>
    <xf numFmtId="3" fontId="4" fillId="0" borderId="20" xfId="59" applyNumberFormat="1" applyFont="1" applyFill="1" applyBorder="1" applyAlignment="1">
      <alignment horizontal="center" vertical="center" wrapText="1"/>
      <protection/>
    </xf>
    <xf numFmtId="3" fontId="6" fillId="0" borderId="20" xfId="59" applyNumberFormat="1" applyFont="1" applyFill="1" applyBorder="1" applyAlignment="1">
      <alignment horizontal="center" vertical="center"/>
      <protection/>
    </xf>
    <xf numFmtId="164" fontId="4" fillId="33" borderId="20" xfId="59" applyNumberFormat="1" applyFont="1" applyFill="1" applyBorder="1" applyAlignment="1">
      <alignment horizontal="center" vertical="center" wrapText="1"/>
      <protection/>
    </xf>
    <xf numFmtId="165" fontId="6" fillId="33" borderId="20" xfId="59" applyNumberFormat="1" applyFont="1" applyFill="1" applyBorder="1" applyAlignment="1">
      <alignment horizontal="center" vertical="center"/>
      <protection/>
    </xf>
    <xf numFmtId="0" fontId="4" fillId="33" borderId="17" xfId="59" applyFont="1" applyFill="1" applyBorder="1" applyAlignment="1">
      <alignment horizontal="left" vertical="center" wrapText="1"/>
      <protection/>
    </xf>
    <xf numFmtId="164" fontId="4" fillId="33" borderId="17" xfId="60" applyNumberFormat="1" applyFont="1" applyFill="1" applyBorder="1" applyAlignment="1">
      <alignment horizontal="center" vertical="center" wrapText="1"/>
      <protection/>
    </xf>
    <xf numFmtId="164" fontId="6" fillId="33" borderId="17" xfId="59" applyNumberFormat="1" applyFont="1" applyFill="1" applyBorder="1" applyAlignment="1">
      <alignment horizontal="center" vertical="center"/>
      <protection/>
    </xf>
    <xf numFmtId="165" fontId="4" fillId="33" borderId="20" xfId="60" applyNumberFormat="1" applyFont="1" applyFill="1" applyBorder="1" applyAlignment="1">
      <alignment horizontal="center" vertical="center" wrapText="1"/>
      <protection/>
    </xf>
    <xf numFmtId="164" fontId="4" fillId="33" borderId="17" xfId="59" applyNumberFormat="1" applyFont="1" applyFill="1" applyBorder="1" applyAlignment="1">
      <alignment horizontal="center" vertical="center" wrapText="1"/>
      <protection/>
    </xf>
    <xf numFmtId="0" fontId="6" fillId="33" borderId="17" xfId="59" applyFont="1" applyFill="1" applyBorder="1" applyAlignment="1">
      <alignment horizontal="center" vertical="center"/>
      <protection/>
    </xf>
    <xf numFmtId="0" fontId="82" fillId="33" borderId="17" xfId="49" applyFont="1" applyFill="1" applyBorder="1" applyAlignment="1">
      <alignment horizontal="left" vertical="center" wrapText="1"/>
      <protection/>
    </xf>
    <xf numFmtId="4" fontId="4" fillId="33" borderId="17" xfId="59" applyNumberFormat="1" applyFont="1" applyFill="1" applyBorder="1" applyAlignment="1">
      <alignment horizontal="center" vertical="center" wrapText="1"/>
      <protection/>
    </xf>
    <xf numFmtId="49" fontId="6" fillId="33" borderId="17" xfId="59" applyNumberFormat="1" applyFont="1" applyFill="1" applyBorder="1" applyAlignment="1">
      <alignment horizontal="center" vertical="center"/>
      <protection/>
    </xf>
    <xf numFmtId="1" fontId="2" fillId="33" borderId="17" xfId="61" applyNumberFormat="1" applyFont="1" applyFill="1" applyBorder="1" applyAlignment="1" applyProtection="1">
      <alignment horizontal="center"/>
      <protection/>
    </xf>
    <xf numFmtId="1" fontId="2" fillId="33" borderId="0" xfId="61" applyNumberFormat="1" applyFont="1" applyFill="1" applyBorder="1" applyAlignment="1" applyProtection="1">
      <alignment horizontal="center"/>
      <protection/>
    </xf>
    <xf numFmtId="1" fontId="2" fillId="33" borderId="0" xfId="61" applyNumberFormat="1" applyFont="1" applyFill="1" applyProtection="1">
      <alignment/>
      <protection locked="0"/>
    </xf>
    <xf numFmtId="0" fontId="23" fillId="0" borderId="0" xfId="57" applyFont="1" applyAlignment="1">
      <alignment horizontal="center" vertical="center" wrapText="1"/>
      <protection/>
    </xf>
    <xf numFmtId="0" fontId="39" fillId="0" borderId="40" xfId="65" applyFont="1" applyFill="1" applyBorder="1" applyAlignment="1">
      <alignment horizontal="center" wrapText="1"/>
      <protection/>
    </xf>
    <xf numFmtId="0" fontId="24" fillId="0" borderId="41" xfId="57" applyFont="1" applyFill="1" applyBorder="1" applyAlignment="1">
      <alignment horizontal="center" vertical="center" wrapText="1"/>
      <protection/>
    </xf>
    <xf numFmtId="0" fontId="24" fillId="0" borderId="42" xfId="57" applyFont="1" applyFill="1" applyBorder="1" applyAlignment="1">
      <alignment horizontal="center" vertical="center" wrapText="1"/>
      <protection/>
    </xf>
    <xf numFmtId="0" fontId="35" fillId="0" borderId="0" xfId="64" applyFont="1" applyFill="1" applyAlignment="1">
      <alignment horizontal="center" vertical="top" wrapText="1"/>
      <protection/>
    </xf>
    <xf numFmtId="0" fontId="35" fillId="0" borderId="17" xfId="64" applyFont="1" applyFill="1" applyBorder="1" applyAlignment="1">
      <alignment horizontal="center" vertical="top" wrapText="1"/>
      <protection/>
    </xf>
    <xf numFmtId="0" fontId="36" fillId="0" borderId="17" xfId="64" applyFont="1" applyBorder="1" applyAlignment="1">
      <alignment horizontal="center" vertical="center" wrapText="1"/>
      <protection/>
    </xf>
    <xf numFmtId="0" fontId="23" fillId="0" borderId="0" xfId="66" applyFont="1" applyFill="1" applyAlignment="1">
      <alignment horizontal="center" wrapText="1"/>
      <protection/>
    </xf>
    <xf numFmtId="0" fontId="25" fillId="0" borderId="0" xfId="66" applyFont="1" applyFill="1" applyAlignment="1">
      <alignment horizontal="center"/>
      <protection/>
    </xf>
    <xf numFmtId="0" fontId="26" fillId="0" borderId="43" xfId="66" applyFont="1" applyFill="1" applyBorder="1" applyAlignment="1">
      <alignment horizontal="center"/>
      <protection/>
    </xf>
    <xf numFmtId="0" fontId="26" fillId="0" borderId="44" xfId="66" applyFont="1" applyFill="1" applyBorder="1" applyAlignment="1">
      <alignment horizontal="center"/>
      <protection/>
    </xf>
    <xf numFmtId="2" fontId="27" fillId="0" borderId="45" xfId="66" applyNumberFormat="1" applyFont="1" applyFill="1" applyBorder="1" applyAlignment="1">
      <alignment horizontal="center" vertical="center" wrapText="1"/>
      <protection/>
    </xf>
    <xf numFmtId="2" fontId="27" fillId="0" borderId="17" xfId="66" applyNumberFormat="1" applyFont="1" applyFill="1" applyBorder="1" applyAlignment="1">
      <alignment horizontal="center" vertical="center" wrapText="1"/>
      <protection/>
    </xf>
    <xf numFmtId="0" fontId="27" fillId="0" borderId="45" xfId="66" applyFont="1" applyFill="1" applyBorder="1" applyAlignment="1">
      <alignment horizontal="center" vertical="center" wrapText="1"/>
      <protection/>
    </xf>
    <xf numFmtId="0" fontId="27" fillId="0" borderId="17" xfId="66" applyFont="1" applyFill="1" applyBorder="1" applyAlignment="1">
      <alignment horizontal="center" vertical="center" wrapText="1"/>
      <protection/>
    </xf>
    <xf numFmtId="14" fontId="27" fillId="0" borderId="45" xfId="48" applyNumberFormat="1" applyFont="1" applyBorder="1" applyAlignment="1">
      <alignment horizontal="center" vertical="center" wrapText="1"/>
      <protection/>
    </xf>
    <xf numFmtId="14" fontId="27" fillId="0" borderId="46" xfId="48" applyNumberFormat="1" applyFont="1" applyBorder="1" applyAlignment="1">
      <alignment horizontal="center" vertical="center" wrapText="1"/>
      <protection/>
    </xf>
    <xf numFmtId="0" fontId="30" fillId="0" borderId="0" xfId="66" applyFont="1" applyFill="1" applyAlignment="1">
      <alignment horizontal="center" wrapText="1"/>
      <protection/>
    </xf>
    <xf numFmtId="0" fontId="25" fillId="0" borderId="0" xfId="66" applyFont="1" applyFill="1" applyAlignment="1">
      <alignment horizontal="center" wrapText="1"/>
      <protection/>
    </xf>
    <xf numFmtId="0" fontId="26" fillId="0" borderId="47" xfId="66" applyFont="1" applyFill="1" applyBorder="1" applyAlignment="1">
      <alignment horizontal="center"/>
      <protection/>
    </xf>
    <xf numFmtId="0" fontId="26" fillId="0" borderId="35" xfId="66" applyFont="1" applyFill="1" applyBorder="1" applyAlignment="1">
      <alignment horizontal="center"/>
      <protection/>
    </xf>
    <xf numFmtId="0" fontId="23" fillId="0" borderId="45" xfId="66" applyFont="1" applyFill="1" applyBorder="1" applyAlignment="1">
      <alignment horizontal="center" vertical="center" wrapText="1"/>
      <protection/>
    </xf>
    <xf numFmtId="0" fontId="23" fillId="0" borderId="17" xfId="66" applyFont="1" applyFill="1" applyBorder="1" applyAlignment="1">
      <alignment horizontal="center" vertical="center" wrapText="1"/>
      <protection/>
    </xf>
    <xf numFmtId="0" fontId="23" fillId="0" borderId="46" xfId="66" applyFont="1" applyFill="1" applyBorder="1" applyAlignment="1">
      <alignment horizontal="center" vertical="center" wrapText="1"/>
      <protection/>
    </xf>
    <xf numFmtId="0" fontId="6" fillId="0" borderId="14" xfId="59" applyFont="1" applyFill="1" applyBorder="1" applyAlignment="1">
      <alignment horizontal="center" vertical="center"/>
      <protection/>
    </xf>
    <xf numFmtId="0" fontId="6" fillId="0" borderId="48" xfId="59" applyFont="1" applyFill="1" applyBorder="1" applyAlignment="1">
      <alignment horizontal="center" vertical="center"/>
      <protection/>
    </xf>
    <xf numFmtId="0" fontId="10" fillId="0" borderId="49" xfId="58" applyFont="1" applyFill="1" applyBorder="1" applyAlignment="1">
      <alignment horizontal="left" vertical="center" wrapText="1"/>
      <protection/>
    </xf>
    <xf numFmtId="165" fontId="6" fillId="0" borderId="16" xfId="59" applyNumberFormat="1" applyFont="1" applyFill="1" applyBorder="1" applyAlignment="1">
      <alignment horizontal="center" vertical="center"/>
      <protection/>
    </xf>
    <xf numFmtId="165" fontId="6" fillId="0" borderId="19" xfId="59" applyNumberFormat="1" applyFont="1" applyFill="1" applyBorder="1" applyAlignment="1">
      <alignment horizontal="center" vertical="center"/>
      <protection/>
    </xf>
    <xf numFmtId="0" fontId="37" fillId="0" borderId="49" xfId="59" applyFont="1" applyFill="1" applyBorder="1" applyAlignment="1">
      <alignment horizontal="center" vertical="center" wrapText="1"/>
      <protection/>
    </xf>
    <xf numFmtId="0" fontId="37" fillId="0" borderId="10" xfId="59" applyFont="1" applyFill="1" applyBorder="1" applyAlignment="1">
      <alignment horizontal="center" vertical="center" wrapText="1"/>
      <protection/>
    </xf>
    <xf numFmtId="0" fontId="4" fillId="0" borderId="17" xfId="59" applyFont="1" applyFill="1" applyBorder="1" applyAlignment="1">
      <alignment horizontal="center" vertical="center" wrapText="1"/>
      <protection/>
    </xf>
    <xf numFmtId="0" fontId="6" fillId="0" borderId="16" xfId="59" applyFont="1" applyFill="1" applyBorder="1" applyAlignment="1">
      <alignment horizontal="center" vertical="center"/>
      <protection/>
    </xf>
    <xf numFmtId="0" fontId="6" fillId="0" borderId="19" xfId="59" applyFont="1" applyFill="1" applyBorder="1" applyAlignment="1">
      <alignment horizontal="center" vertical="center"/>
      <protection/>
    </xf>
    <xf numFmtId="0" fontId="36" fillId="0" borderId="0" xfId="60" applyFont="1" applyAlignment="1">
      <alignment horizontal="center"/>
      <protection/>
    </xf>
    <xf numFmtId="0" fontId="36" fillId="0" borderId="10" xfId="59" applyFont="1" applyFill="1" applyBorder="1" applyAlignment="1">
      <alignment horizontal="center" vertical="top" wrapText="1"/>
      <protection/>
    </xf>
    <xf numFmtId="0" fontId="6" fillId="0" borderId="17" xfId="59" applyFont="1" applyFill="1" applyBorder="1" applyAlignment="1">
      <alignment horizontal="center" vertical="center"/>
      <protection/>
    </xf>
    <xf numFmtId="1" fontId="2" fillId="0" borderId="50" xfId="61" applyNumberFormat="1" applyFont="1" applyFill="1" applyBorder="1" applyAlignment="1" applyProtection="1">
      <alignment horizontal="center" vertical="center"/>
      <protection locked="0"/>
    </xf>
    <xf numFmtId="1" fontId="2" fillId="0" borderId="20" xfId="61" applyNumberFormat="1" applyFont="1" applyFill="1" applyBorder="1" applyAlignment="1" applyProtection="1">
      <alignment horizontal="center" vertical="center"/>
      <protection locked="0"/>
    </xf>
    <xf numFmtId="1" fontId="12" fillId="0" borderId="17" xfId="61" applyNumberFormat="1" applyFont="1" applyFill="1" applyBorder="1" applyAlignment="1" applyProtection="1">
      <alignment horizontal="center" vertical="center" wrapText="1"/>
      <protection/>
    </xf>
    <xf numFmtId="1" fontId="15" fillId="0" borderId="17" xfId="61" applyNumberFormat="1" applyFont="1" applyFill="1" applyBorder="1" applyAlignment="1" applyProtection="1">
      <alignment horizontal="center" vertical="center" wrapText="1"/>
      <protection/>
    </xf>
    <xf numFmtId="1" fontId="15" fillId="0" borderId="50" xfId="61" applyNumberFormat="1" applyFont="1" applyFill="1" applyBorder="1" applyAlignment="1" applyProtection="1">
      <alignment horizontal="center" vertical="center" wrapText="1"/>
      <protection/>
    </xf>
    <xf numFmtId="1" fontId="15" fillId="0" borderId="20" xfId="61" applyNumberFormat="1" applyFont="1" applyFill="1" applyBorder="1" applyAlignment="1" applyProtection="1">
      <alignment horizontal="center" vertical="center" wrapText="1"/>
      <protection/>
    </xf>
    <xf numFmtId="1" fontId="16" fillId="0" borderId="17" xfId="61" applyNumberFormat="1" applyFont="1" applyFill="1" applyBorder="1" applyAlignment="1" applyProtection="1">
      <alignment horizontal="center" vertical="center" wrapText="1"/>
      <protection/>
    </xf>
    <xf numFmtId="1" fontId="12" fillId="0" borderId="50" xfId="61" applyNumberFormat="1" applyFont="1" applyFill="1" applyBorder="1" applyAlignment="1" applyProtection="1">
      <alignment horizontal="center" vertical="center" wrapText="1"/>
      <protection/>
    </xf>
    <xf numFmtId="1" fontId="12" fillId="0" borderId="20" xfId="61" applyNumberFormat="1" applyFont="1" applyFill="1" applyBorder="1" applyAlignment="1" applyProtection="1">
      <alignment horizontal="center" vertical="center" wrapText="1"/>
      <protection/>
    </xf>
    <xf numFmtId="1" fontId="12" fillId="0" borderId="16" xfId="61" applyNumberFormat="1" applyFont="1" applyFill="1" applyBorder="1" applyAlignment="1" applyProtection="1">
      <alignment horizontal="center" vertical="center" wrapText="1"/>
      <protection/>
    </xf>
    <xf numFmtId="1" fontId="12" fillId="0" borderId="19" xfId="61" applyNumberFormat="1" applyFont="1" applyFill="1" applyBorder="1" applyAlignment="1" applyProtection="1">
      <alignment horizontal="center" vertical="center" wrapText="1"/>
      <protection/>
    </xf>
    <xf numFmtId="1" fontId="16" fillId="0" borderId="16" xfId="61" applyNumberFormat="1" applyFont="1" applyFill="1" applyBorder="1" applyAlignment="1" applyProtection="1">
      <alignment horizontal="center" vertical="center" wrapText="1"/>
      <protection/>
    </xf>
    <xf numFmtId="1" fontId="16" fillId="0" borderId="19" xfId="61" applyNumberFormat="1" applyFont="1" applyFill="1" applyBorder="1" applyAlignment="1" applyProtection="1">
      <alignment horizontal="center" vertical="center" wrapText="1"/>
      <protection/>
    </xf>
    <xf numFmtId="1" fontId="13" fillId="0" borderId="51" xfId="61" applyNumberFormat="1" applyFont="1" applyFill="1" applyBorder="1" applyAlignment="1" applyProtection="1">
      <alignment horizontal="center" vertical="center" wrapText="1"/>
      <protection/>
    </xf>
    <xf numFmtId="1" fontId="13" fillId="0" borderId="49" xfId="61" applyNumberFormat="1" applyFont="1" applyFill="1" applyBorder="1" applyAlignment="1" applyProtection="1">
      <alignment horizontal="center" vertical="center" wrapText="1"/>
      <protection/>
    </xf>
    <xf numFmtId="1" fontId="13" fillId="0" borderId="52" xfId="61" applyNumberFormat="1" applyFont="1" applyFill="1" applyBorder="1" applyAlignment="1" applyProtection="1">
      <alignment horizontal="center" vertical="center" wrapText="1"/>
      <protection/>
    </xf>
    <xf numFmtId="1" fontId="13" fillId="0" borderId="13" xfId="61" applyNumberFormat="1" applyFont="1" applyFill="1" applyBorder="1" applyAlignment="1" applyProtection="1">
      <alignment horizontal="center" vertical="center" wrapText="1"/>
      <protection/>
    </xf>
    <xf numFmtId="1" fontId="13" fillId="0" borderId="0" xfId="61" applyNumberFormat="1" applyFont="1" applyFill="1" applyBorder="1" applyAlignment="1" applyProtection="1">
      <alignment horizontal="center" vertical="center" wrapText="1"/>
      <protection/>
    </xf>
    <xf numFmtId="1" fontId="13" fillId="0" borderId="53" xfId="61" applyNumberFormat="1" applyFont="1" applyFill="1" applyBorder="1" applyAlignment="1" applyProtection="1">
      <alignment horizontal="center" vertical="center" wrapText="1"/>
      <protection/>
    </xf>
    <xf numFmtId="1" fontId="13" fillId="0" borderId="14" xfId="61" applyNumberFormat="1" applyFont="1" applyFill="1" applyBorder="1" applyAlignment="1" applyProtection="1">
      <alignment horizontal="center" vertical="center" wrapText="1"/>
      <protection/>
    </xf>
    <xf numFmtId="1" fontId="13" fillId="0" borderId="10" xfId="61" applyNumberFormat="1" applyFont="1" applyFill="1" applyBorder="1" applyAlignment="1" applyProtection="1">
      <alignment horizontal="center" vertical="center" wrapText="1"/>
      <protection/>
    </xf>
    <xf numFmtId="1" fontId="13" fillId="0" borderId="48" xfId="61" applyNumberFormat="1" applyFont="1" applyFill="1" applyBorder="1" applyAlignment="1" applyProtection="1">
      <alignment horizontal="center" vertical="center" wrapText="1"/>
      <protection/>
    </xf>
    <xf numFmtId="1" fontId="13" fillId="0" borderId="17" xfId="61" applyNumberFormat="1" applyFont="1" applyFill="1" applyBorder="1" applyAlignment="1" applyProtection="1">
      <alignment horizontal="center" vertical="center" wrapText="1"/>
      <protection/>
    </xf>
    <xf numFmtId="1" fontId="13" fillId="0" borderId="19" xfId="61" applyNumberFormat="1" applyFont="1" applyFill="1" applyBorder="1" applyAlignment="1" applyProtection="1">
      <alignment horizontal="center" vertical="center" wrapText="1"/>
      <protection/>
    </xf>
    <xf numFmtId="1" fontId="13" fillId="0" borderId="13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53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4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48" xfId="61" applyNumberFormat="1" applyFont="1" applyFill="1" applyBorder="1" applyAlignment="1" applyProtection="1">
      <alignment horizontal="center" vertical="center" wrapText="1"/>
      <protection locked="0"/>
    </xf>
    <xf numFmtId="1" fontId="13" fillId="0" borderId="17" xfId="61" applyNumberFormat="1" applyFont="1" applyFill="1" applyBorder="1" applyAlignment="1" applyProtection="1">
      <alignment horizontal="center" vertical="center" wrapText="1"/>
      <protection locked="0"/>
    </xf>
    <xf numFmtId="1" fontId="14" fillId="0" borderId="51" xfId="61" applyNumberFormat="1" applyFont="1" applyFill="1" applyBorder="1" applyAlignment="1" applyProtection="1">
      <alignment horizontal="center" vertical="center" wrapText="1"/>
      <protection/>
    </xf>
    <xf numFmtId="1" fontId="14" fillId="0" borderId="49" xfId="61" applyNumberFormat="1" applyFont="1" applyFill="1" applyBorder="1" applyAlignment="1" applyProtection="1">
      <alignment horizontal="center" vertical="center" wrapText="1"/>
      <protection/>
    </xf>
    <xf numFmtId="1" fontId="14" fillId="0" borderId="52" xfId="61" applyNumberFormat="1" applyFont="1" applyFill="1" applyBorder="1" applyAlignment="1" applyProtection="1">
      <alignment horizontal="center" vertical="center" wrapText="1"/>
      <protection/>
    </xf>
    <xf numFmtId="1" fontId="14" fillId="0" borderId="13" xfId="61" applyNumberFormat="1" applyFont="1" applyFill="1" applyBorder="1" applyAlignment="1" applyProtection="1">
      <alignment horizontal="center" vertical="center" wrapText="1"/>
      <protection/>
    </xf>
    <xf numFmtId="1" fontId="14" fillId="0" borderId="0" xfId="61" applyNumberFormat="1" applyFont="1" applyFill="1" applyBorder="1" applyAlignment="1" applyProtection="1">
      <alignment horizontal="center" vertical="center" wrapText="1"/>
      <protection/>
    </xf>
    <xf numFmtId="1" fontId="14" fillId="0" borderId="53" xfId="61" applyNumberFormat="1" applyFont="1" applyFill="1" applyBorder="1" applyAlignment="1" applyProtection="1">
      <alignment horizontal="center" vertical="center" wrapText="1"/>
      <protection/>
    </xf>
    <xf numFmtId="1" fontId="14" fillId="0" borderId="14" xfId="61" applyNumberFormat="1" applyFont="1" applyFill="1" applyBorder="1" applyAlignment="1" applyProtection="1">
      <alignment horizontal="center" vertical="center" wrapText="1"/>
      <protection/>
    </xf>
    <xf numFmtId="1" fontId="14" fillId="0" borderId="10" xfId="61" applyNumberFormat="1" applyFont="1" applyFill="1" applyBorder="1" applyAlignment="1" applyProtection="1">
      <alignment horizontal="center" vertical="center" wrapText="1"/>
      <protection/>
    </xf>
    <xf numFmtId="1" fontId="14" fillId="0" borderId="48" xfId="61" applyNumberFormat="1" applyFont="1" applyFill="1" applyBorder="1" applyAlignment="1" applyProtection="1">
      <alignment horizontal="center" vertical="center" wrapText="1"/>
      <protection/>
    </xf>
    <xf numFmtId="1" fontId="13" fillId="0" borderId="16" xfId="61" applyNumberFormat="1" applyFont="1" applyFill="1" applyBorder="1" applyAlignment="1" applyProtection="1">
      <alignment horizontal="center" vertical="center" wrapText="1"/>
      <protection/>
    </xf>
    <xf numFmtId="1" fontId="13" fillId="0" borderId="15" xfId="61" applyNumberFormat="1" applyFont="1" applyFill="1" applyBorder="1" applyAlignment="1" applyProtection="1">
      <alignment horizontal="center" vertical="center" wrapText="1"/>
      <protection/>
    </xf>
    <xf numFmtId="1" fontId="13" fillId="0" borderId="50" xfId="61" applyNumberFormat="1" applyFont="1" applyFill="1" applyBorder="1" applyAlignment="1" applyProtection="1">
      <alignment horizontal="center" vertical="center" wrapText="1"/>
      <protection/>
    </xf>
    <xf numFmtId="1" fontId="35" fillId="0" borderId="0" xfId="61" applyNumberFormat="1" applyFont="1" applyFill="1" applyAlignment="1" applyProtection="1">
      <alignment horizontal="center"/>
      <protection locked="0"/>
    </xf>
    <xf numFmtId="1" fontId="35" fillId="0" borderId="10" xfId="61" applyNumberFormat="1" applyFont="1" applyFill="1" applyBorder="1" applyAlignment="1" applyProtection="1">
      <alignment horizontal="center"/>
      <protection locked="0"/>
    </xf>
    <xf numFmtId="1" fontId="2" fillId="0" borderId="50" xfId="61" applyNumberFormat="1" applyFont="1" applyFill="1" applyBorder="1" applyAlignment="1" applyProtection="1">
      <alignment horizontal="center"/>
      <protection/>
    </xf>
    <xf numFmtId="1" fontId="2" fillId="0" borderId="54" xfId="61" applyNumberFormat="1" applyFont="1" applyFill="1" applyBorder="1" applyAlignment="1" applyProtection="1">
      <alignment horizontal="center"/>
      <protection/>
    </xf>
    <xf numFmtId="1" fontId="2" fillId="0" borderId="20" xfId="61" applyNumberFormat="1" applyFont="1" applyFill="1" applyBorder="1" applyAlignment="1" applyProtection="1">
      <alignment horizont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Форма7Н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2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10.28125" defaultRowHeight="15"/>
  <cols>
    <col min="1" max="1" width="33.421875" style="101" customWidth="1"/>
    <col min="2" max="2" width="10.7109375" style="105" customWidth="1"/>
    <col min="3" max="3" width="14.28125" style="105" customWidth="1"/>
    <col min="4" max="4" width="10.421875" style="101" customWidth="1"/>
    <col min="5" max="5" width="11.28125" style="101" customWidth="1"/>
    <col min="6" max="6" width="12.7109375" style="101" customWidth="1"/>
    <col min="7" max="7" width="12.00390625" style="101" customWidth="1"/>
    <col min="8" max="8" width="8.57421875" style="101" customWidth="1"/>
    <col min="9" max="11" width="9.140625" style="101" customWidth="1"/>
    <col min="12" max="245" width="7.8515625" style="101" customWidth="1"/>
    <col min="246" max="246" width="39.28125" style="101" customWidth="1"/>
    <col min="247" max="16384" width="10.28125" style="101" customWidth="1"/>
  </cols>
  <sheetData>
    <row r="1" spans="1:11" s="107" customFormat="1" ht="15.75">
      <c r="A1" s="104"/>
      <c r="B1" s="104"/>
      <c r="C1" s="105"/>
      <c r="D1" s="104"/>
      <c r="E1" s="104"/>
      <c r="F1" s="106"/>
      <c r="G1" s="104"/>
      <c r="H1" s="104"/>
      <c r="I1" s="104"/>
      <c r="J1" s="104"/>
      <c r="K1" s="104"/>
    </row>
    <row r="2" spans="1:11" s="109" customFormat="1" ht="12" customHeight="1">
      <c r="A2" s="108"/>
      <c r="B2" s="108"/>
      <c r="C2" s="105"/>
      <c r="D2" s="108"/>
      <c r="E2" s="108"/>
      <c r="F2" s="106"/>
      <c r="G2" s="108"/>
      <c r="H2" s="108"/>
      <c r="I2" s="108"/>
      <c r="J2" s="108"/>
      <c r="K2" s="108"/>
    </row>
    <row r="3" spans="1:6" ht="63" customHeight="1">
      <c r="A3" s="213" t="s">
        <v>153</v>
      </c>
      <c r="B3" s="213"/>
      <c r="C3" s="213"/>
      <c r="F3" s="106"/>
    </row>
    <row r="4" spans="1:6" ht="21.75" customHeight="1" thickBot="1">
      <c r="A4" s="214" t="s">
        <v>100</v>
      </c>
      <c r="B4" s="214"/>
      <c r="C4" s="214"/>
      <c r="F4" s="106"/>
    </row>
    <row r="5" spans="1:6" ht="16.5" customHeight="1" thickTop="1">
      <c r="A5" s="102"/>
      <c r="B5" s="215" t="s">
        <v>79</v>
      </c>
      <c r="C5" s="216"/>
      <c r="F5" s="106"/>
    </row>
    <row r="6" spans="1:6" ht="16.5" thickBot="1">
      <c r="A6" s="103"/>
      <c r="B6" s="129" t="s">
        <v>80</v>
      </c>
      <c r="C6" s="130" t="s">
        <v>14</v>
      </c>
      <c r="F6" s="110"/>
    </row>
    <row r="7" spans="1:6" ht="38.25" thickTop="1">
      <c r="A7" s="123" t="s">
        <v>83</v>
      </c>
      <c r="B7" s="112">
        <v>432.3</v>
      </c>
      <c r="C7" s="113">
        <v>419.1</v>
      </c>
      <c r="F7" s="111"/>
    </row>
    <row r="8" spans="1:6" ht="37.5">
      <c r="A8" s="124" t="s">
        <v>82</v>
      </c>
      <c r="B8" s="114">
        <v>57.7</v>
      </c>
      <c r="C8" s="115">
        <v>55.9</v>
      </c>
      <c r="F8" s="106"/>
    </row>
    <row r="9" spans="1:6" ht="37.5">
      <c r="A9" s="125" t="s">
        <v>84</v>
      </c>
      <c r="B9" s="116">
        <v>383.7</v>
      </c>
      <c r="C9" s="117">
        <v>366.9</v>
      </c>
      <c r="F9" s="106"/>
    </row>
    <row r="10" spans="1:6" ht="18.75">
      <c r="A10" s="126" t="s">
        <v>81</v>
      </c>
      <c r="B10" s="118">
        <v>51.2</v>
      </c>
      <c r="C10" s="119">
        <v>48.9</v>
      </c>
      <c r="F10" s="106"/>
    </row>
    <row r="11" spans="1:6" ht="56.25">
      <c r="A11" s="127" t="s">
        <v>91</v>
      </c>
      <c r="B11" s="120">
        <v>48.6</v>
      </c>
      <c r="C11" s="121">
        <v>52.2</v>
      </c>
      <c r="F11" s="106"/>
    </row>
    <row r="12" spans="1:3" ht="37.5">
      <c r="A12" s="128" t="s">
        <v>85</v>
      </c>
      <c r="B12" s="114">
        <v>11.2</v>
      </c>
      <c r="C12" s="122">
        <v>12.5</v>
      </c>
    </row>
  </sheetData>
  <sheetProtection/>
  <mergeCells count="3">
    <mergeCell ref="A3:C3"/>
    <mergeCell ref="A4:C4"/>
    <mergeCell ref="B5:C5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26"/>
  <sheetViews>
    <sheetView view="pageBreakPreview" zoomScale="55" zoomScaleNormal="85" zoomScaleSheetLayoutView="55" zoomScalePageLayoutView="0" workbookViewId="0" topLeftCell="B1">
      <pane xSplit="1" ySplit="7" topLeftCell="C8" activePane="bottomRight" state="frozen"/>
      <selection pane="topLeft" activeCell="T9" sqref="T9"/>
      <selection pane="topRight" activeCell="T9" sqref="T9"/>
      <selection pane="bottomLeft" activeCell="T9" sqref="T9"/>
      <selection pane="bottomRight" activeCell="B5" sqref="B5:B6"/>
    </sheetView>
  </sheetViews>
  <sheetFormatPr defaultColWidth="9.140625" defaultRowHeight="15"/>
  <cols>
    <col min="1" max="1" width="1.28515625" style="149" hidden="1" customWidth="1"/>
    <col min="2" max="2" width="37.140625" style="149" customWidth="1"/>
    <col min="3" max="4" width="17.8515625" style="149" customWidth="1"/>
    <col min="5" max="5" width="17.57421875" style="149" customWidth="1"/>
    <col min="6" max="6" width="16.7109375" style="149" customWidth="1"/>
    <col min="7" max="7" width="9.140625" style="149" customWidth="1"/>
    <col min="8" max="10" width="0" style="149" hidden="1" customWidth="1"/>
    <col min="11" max="16384" width="9.140625" style="149" customWidth="1"/>
  </cols>
  <sheetData>
    <row r="1" s="131" customFormat="1" ht="10.5" customHeight="1">
      <c r="F1" s="132"/>
    </row>
    <row r="2" spans="1:6" s="133" customFormat="1" ht="51" customHeight="1">
      <c r="A2" s="217" t="s">
        <v>86</v>
      </c>
      <c r="B2" s="217"/>
      <c r="C2" s="217"/>
      <c r="D2" s="217"/>
      <c r="E2" s="217"/>
      <c r="F2" s="217"/>
    </row>
    <row r="3" spans="1:6" s="133" customFormat="1" ht="20.25" customHeight="1">
      <c r="A3" s="134"/>
      <c r="B3" s="134"/>
      <c r="C3" s="134"/>
      <c r="D3" s="134"/>
      <c r="E3" s="134"/>
      <c r="F3" s="134"/>
    </row>
    <row r="4" spans="1:6" s="133" customFormat="1" ht="16.5" customHeight="1">
      <c r="A4" s="134"/>
      <c r="B4" s="134"/>
      <c r="C4" s="134"/>
      <c r="D4" s="134"/>
      <c r="E4" s="134"/>
      <c r="F4" s="135" t="s">
        <v>87</v>
      </c>
    </row>
    <row r="5" spans="1:6" s="133" customFormat="1" ht="24.75" customHeight="1">
      <c r="A5" s="134"/>
      <c r="B5" s="218"/>
      <c r="C5" s="219" t="s">
        <v>101</v>
      </c>
      <c r="D5" s="219" t="s">
        <v>102</v>
      </c>
      <c r="E5" s="219" t="s">
        <v>88</v>
      </c>
      <c r="F5" s="219"/>
    </row>
    <row r="6" spans="1:6" s="133" customFormat="1" ht="42" customHeight="1">
      <c r="A6" s="136"/>
      <c r="B6" s="218"/>
      <c r="C6" s="219"/>
      <c r="D6" s="219"/>
      <c r="E6" s="137" t="s">
        <v>4</v>
      </c>
      <c r="F6" s="138" t="s">
        <v>89</v>
      </c>
    </row>
    <row r="7" spans="2:6" s="139" customFormat="1" ht="19.5" customHeight="1">
      <c r="B7" s="140" t="s">
        <v>43</v>
      </c>
      <c r="C7" s="141">
        <v>1</v>
      </c>
      <c r="D7" s="142">
        <v>2</v>
      </c>
      <c r="E7" s="141">
        <v>3</v>
      </c>
      <c r="F7" s="142">
        <v>4</v>
      </c>
    </row>
    <row r="8" spans="1:10" s="143" customFormat="1" ht="27.75" customHeight="1">
      <c r="A8" s="178"/>
      <c r="B8" s="179" t="s">
        <v>103</v>
      </c>
      <c r="C8" s="180">
        <f>SUM(C9:C26)</f>
        <v>6054</v>
      </c>
      <c r="D8" s="180">
        <f>SUM(D9:D26)</f>
        <v>2689</v>
      </c>
      <c r="E8" s="181">
        <f aca="true" t="shared" si="0" ref="E8:E26">ROUND(D8/C8*100,1)</f>
        <v>44.4</v>
      </c>
      <c r="F8" s="180">
        <f aca="true" t="shared" si="1" ref="F8:F26">D8-C8</f>
        <v>-3365</v>
      </c>
      <c r="I8" s="144"/>
      <c r="J8" s="144"/>
    </row>
    <row r="9" spans="1:10" s="145" customFormat="1" ht="23.25" customHeight="1">
      <c r="A9" s="149"/>
      <c r="B9" s="182" t="s">
        <v>104</v>
      </c>
      <c r="C9" s="183">
        <v>165</v>
      </c>
      <c r="D9" s="183">
        <v>5</v>
      </c>
      <c r="E9" s="184">
        <f t="shared" si="0"/>
        <v>3</v>
      </c>
      <c r="F9" s="185">
        <f t="shared" si="1"/>
        <v>-160</v>
      </c>
      <c r="H9" s="146">
        <f>ROUND(D9/$D$8*100,1)</f>
        <v>0.2</v>
      </c>
      <c r="I9" s="147">
        <f>ROUND(C9/1000,1)</f>
        <v>0.2</v>
      </c>
      <c r="J9" s="147">
        <f>ROUND(D9/1000,1)</f>
        <v>0</v>
      </c>
    </row>
    <row r="10" spans="1:10" s="145" customFormat="1" ht="23.25" customHeight="1">
      <c r="A10" s="149"/>
      <c r="B10" s="182" t="s">
        <v>105</v>
      </c>
      <c r="C10" s="183">
        <v>83</v>
      </c>
      <c r="D10" s="183">
        <v>0</v>
      </c>
      <c r="E10" s="184">
        <f t="shared" si="0"/>
        <v>0</v>
      </c>
      <c r="F10" s="185">
        <f t="shared" si="1"/>
        <v>-83</v>
      </c>
      <c r="H10" s="146">
        <f aca="true" t="shared" si="2" ref="H10:H26">ROUND(D10/$D$8*100,1)</f>
        <v>0</v>
      </c>
      <c r="I10" s="147">
        <f aca="true" t="shared" si="3" ref="I10:J26">ROUND(C10/1000,1)</f>
        <v>0.1</v>
      </c>
      <c r="J10" s="147">
        <f t="shared" si="3"/>
        <v>0</v>
      </c>
    </row>
    <row r="11" spans="1:10" s="145" customFormat="1" ht="23.25" customHeight="1">
      <c r="A11" s="149"/>
      <c r="B11" s="182" t="s">
        <v>106</v>
      </c>
      <c r="C11" s="183">
        <v>78</v>
      </c>
      <c r="D11" s="183">
        <v>48</v>
      </c>
      <c r="E11" s="184">
        <f t="shared" si="0"/>
        <v>61.5</v>
      </c>
      <c r="F11" s="185">
        <f t="shared" si="1"/>
        <v>-30</v>
      </c>
      <c r="H11" s="148">
        <f t="shared" si="2"/>
        <v>1.8</v>
      </c>
      <c r="I11" s="147">
        <f t="shared" si="3"/>
        <v>0.1</v>
      </c>
      <c r="J11" s="147">
        <f t="shared" si="3"/>
        <v>0</v>
      </c>
    </row>
    <row r="12" spans="1:10" s="145" customFormat="1" ht="23.25" customHeight="1">
      <c r="A12" s="149"/>
      <c r="B12" s="182" t="s">
        <v>107</v>
      </c>
      <c r="C12" s="183">
        <v>199</v>
      </c>
      <c r="D12" s="183">
        <v>50</v>
      </c>
      <c r="E12" s="184">
        <f t="shared" si="0"/>
        <v>25.1</v>
      </c>
      <c r="F12" s="185">
        <f t="shared" si="1"/>
        <v>-149</v>
      </c>
      <c r="H12" s="146">
        <f t="shared" si="2"/>
        <v>1.9</v>
      </c>
      <c r="I12" s="147">
        <f t="shared" si="3"/>
        <v>0.2</v>
      </c>
      <c r="J12" s="147">
        <f t="shared" si="3"/>
        <v>0.1</v>
      </c>
    </row>
    <row r="13" spans="1:10" s="145" customFormat="1" ht="23.25" customHeight="1">
      <c r="A13" s="149"/>
      <c r="B13" s="182" t="s">
        <v>108</v>
      </c>
      <c r="C13" s="183">
        <v>0</v>
      </c>
      <c r="D13" s="183">
        <v>0</v>
      </c>
      <c r="E13" s="185">
        <v>0</v>
      </c>
      <c r="F13" s="185">
        <f t="shared" si="1"/>
        <v>0</v>
      </c>
      <c r="H13" s="148">
        <f t="shared" si="2"/>
        <v>0</v>
      </c>
      <c r="I13" s="147">
        <f t="shared" si="3"/>
        <v>0</v>
      </c>
      <c r="J13" s="147">
        <f t="shared" si="3"/>
        <v>0</v>
      </c>
    </row>
    <row r="14" spans="1:10" s="145" customFormat="1" ht="23.25" customHeight="1">
      <c r="A14" s="149"/>
      <c r="B14" s="182" t="s">
        <v>109</v>
      </c>
      <c r="C14" s="183">
        <v>80</v>
      </c>
      <c r="D14" s="183">
        <v>109</v>
      </c>
      <c r="E14" s="184">
        <f t="shared" si="0"/>
        <v>136.3</v>
      </c>
      <c r="F14" s="185">
        <f t="shared" si="1"/>
        <v>29</v>
      </c>
      <c r="H14" s="146">
        <f t="shared" si="2"/>
        <v>4.1</v>
      </c>
      <c r="I14" s="147">
        <f t="shared" si="3"/>
        <v>0.1</v>
      </c>
      <c r="J14" s="147">
        <f t="shared" si="3"/>
        <v>0.1</v>
      </c>
    </row>
    <row r="15" spans="1:10" s="145" customFormat="1" ht="23.25" customHeight="1">
      <c r="A15" s="149"/>
      <c r="B15" s="182" t="s">
        <v>110</v>
      </c>
      <c r="C15" s="183">
        <v>22</v>
      </c>
      <c r="D15" s="183">
        <v>94</v>
      </c>
      <c r="E15" s="184">
        <f t="shared" si="0"/>
        <v>427.3</v>
      </c>
      <c r="F15" s="185">
        <f t="shared" si="1"/>
        <v>72</v>
      </c>
      <c r="H15" s="146">
        <f t="shared" si="2"/>
        <v>3.5</v>
      </c>
      <c r="I15" s="147">
        <f t="shared" si="3"/>
        <v>0</v>
      </c>
      <c r="J15" s="147">
        <f t="shared" si="3"/>
        <v>0.1</v>
      </c>
    </row>
    <row r="16" spans="1:10" s="145" customFormat="1" ht="23.25" customHeight="1">
      <c r="A16" s="149"/>
      <c r="B16" s="182" t="s">
        <v>111</v>
      </c>
      <c r="C16" s="183">
        <v>108</v>
      </c>
      <c r="D16" s="183">
        <v>41</v>
      </c>
      <c r="E16" s="184">
        <f t="shared" si="0"/>
        <v>38</v>
      </c>
      <c r="F16" s="185">
        <f t="shared" si="1"/>
        <v>-67</v>
      </c>
      <c r="H16" s="146">
        <f t="shared" si="2"/>
        <v>1.5</v>
      </c>
      <c r="I16" s="147">
        <f t="shared" si="3"/>
        <v>0.1</v>
      </c>
      <c r="J16" s="147">
        <f t="shared" si="3"/>
        <v>0</v>
      </c>
    </row>
    <row r="17" spans="1:10" s="145" customFormat="1" ht="23.25" customHeight="1">
      <c r="A17" s="149"/>
      <c r="B17" s="186" t="s">
        <v>112</v>
      </c>
      <c r="C17" s="183">
        <v>46</v>
      </c>
      <c r="D17" s="183">
        <v>97</v>
      </c>
      <c r="E17" s="184">
        <f t="shared" si="0"/>
        <v>210.9</v>
      </c>
      <c r="F17" s="185">
        <f t="shared" si="1"/>
        <v>51</v>
      </c>
      <c r="H17" s="146">
        <f t="shared" si="2"/>
        <v>3.6</v>
      </c>
      <c r="I17" s="147">
        <f t="shared" si="3"/>
        <v>0</v>
      </c>
      <c r="J17" s="147">
        <f t="shared" si="3"/>
        <v>0.1</v>
      </c>
    </row>
    <row r="18" spans="1:10" s="145" customFormat="1" ht="23.25" customHeight="1">
      <c r="A18" s="149"/>
      <c r="B18" s="182" t="s">
        <v>113</v>
      </c>
      <c r="C18" s="183">
        <v>81</v>
      </c>
      <c r="D18" s="183">
        <v>0</v>
      </c>
      <c r="E18" s="184">
        <f t="shared" si="0"/>
        <v>0</v>
      </c>
      <c r="F18" s="185">
        <f t="shared" si="1"/>
        <v>-81</v>
      </c>
      <c r="H18" s="146">
        <f t="shared" si="2"/>
        <v>0</v>
      </c>
      <c r="I18" s="147">
        <f t="shared" si="3"/>
        <v>0.1</v>
      </c>
      <c r="J18" s="147">
        <f t="shared" si="3"/>
        <v>0</v>
      </c>
    </row>
    <row r="19" spans="1:10" s="145" customFormat="1" ht="23.25" customHeight="1">
      <c r="A19" s="149"/>
      <c r="B19" s="182" t="s">
        <v>114</v>
      </c>
      <c r="C19" s="183">
        <v>142</v>
      </c>
      <c r="D19" s="183">
        <v>33</v>
      </c>
      <c r="E19" s="184">
        <f t="shared" si="0"/>
        <v>23.2</v>
      </c>
      <c r="F19" s="185">
        <f t="shared" si="1"/>
        <v>-109</v>
      </c>
      <c r="H19" s="146">
        <f t="shared" si="2"/>
        <v>1.2</v>
      </c>
      <c r="I19" s="147">
        <f t="shared" si="3"/>
        <v>0.1</v>
      </c>
      <c r="J19" s="147">
        <f t="shared" si="3"/>
        <v>0</v>
      </c>
    </row>
    <row r="20" spans="1:10" s="145" customFormat="1" ht="23.25" customHeight="1">
      <c r="A20" s="149"/>
      <c r="B20" s="182" t="s">
        <v>115</v>
      </c>
      <c r="C20" s="183">
        <v>104</v>
      </c>
      <c r="D20" s="183">
        <v>29</v>
      </c>
      <c r="E20" s="184">
        <f t="shared" si="0"/>
        <v>27.9</v>
      </c>
      <c r="F20" s="185">
        <f t="shared" si="1"/>
        <v>-75</v>
      </c>
      <c r="H20" s="148">
        <f t="shared" si="2"/>
        <v>1.1</v>
      </c>
      <c r="I20" s="147">
        <f t="shared" si="3"/>
        <v>0.1</v>
      </c>
      <c r="J20" s="147">
        <f t="shared" si="3"/>
        <v>0</v>
      </c>
    </row>
    <row r="21" spans="1:10" s="145" customFormat="1" ht="23.25" customHeight="1">
      <c r="A21" s="149"/>
      <c r="B21" s="182" t="s">
        <v>116</v>
      </c>
      <c r="C21" s="183">
        <v>14</v>
      </c>
      <c r="D21" s="183">
        <v>203</v>
      </c>
      <c r="E21" s="184">
        <f t="shared" si="0"/>
        <v>1450</v>
      </c>
      <c r="F21" s="185">
        <f t="shared" si="1"/>
        <v>189</v>
      </c>
      <c r="H21" s="148">
        <f t="shared" si="2"/>
        <v>7.5</v>
      </c>
      <c r="I21" s="147">
        <f t="shared" si="3"/>
        <v>0</v>
      </c>
      <c r="J21" s="147">
        <f t="shared" si="3"/>
        <v>0.2</v>
      </c>
    </row>
    <row r="22" spans="1:10" s="145" customFormat="1" ht="23.25" customHeight="1">
      <c r="A22" s="149"/>
      <c r="B22" s="182" t="s">
        <v>117</v>
      </c>
      <c r="C22" s="183">
        <v>57</v>
      </c>
      <c r="D22" s="183">
        <v>0</v>
      </c>
      <c r="E22" s="185">
        <f t="shared" si="0"/>
        <v>0</v>
      </c>
      <c r="F22" s="185">
        <f t="shared" si="1"/>
        <v>-57</v>
      </c>
      <c r="H22" s="148">
        <f t="shared" si="2"/>
        <v>0</v>
      </c>
      <c r="I22" s="147">
        <f t="shared" si="3"/>
        <v>0.1</v>
      </c>
      <c r="J22" s="147">
        <f t="shared" si="3"/>
        <v>0</v>
      </c>
    </row>
    <row r="23" spans="1:10" s="145" customFormat="1" ht="23.25" customHeight="1">
      <c r="A23" s="149"/>
      <c r="B23" s="182" t="s">
        <v>118</v>
      </c>
      <c r="C23" s="183">
        <v>110</v>
      </c>
      <c r="D23" s="183">
        <v>154</v>
      </c>
      <c r="E23" s="184">
        <f t="shared" si="0"/>
        <v>140</v>
      </c>
      <c r="F23" s="185">
        <f t="shared" si="1"/>
        <v>44</v>
      </c>
      <c r="H23" s="146">
        <f t="shared" si="2"/>
        <v>5.7</v>
      </c>
      <c r="I23" s="147">
        <f t="shared" si="3"/>
        <v>0.1</v>
      </c>
      <c r="J23" s="147">
        <f t="shared" si="3"/>
        <v>0.2</v>
      </c>
    </row>
    <row r="24" spans="1:10" s="145" customFormat="1" ht="23.25" customHeight="1">
      <c r="A24" s="149"/>
      <c r="B24" s="182" t="s">
        <v>119</v>
      </c>
      <c r="C24" s="183">
        <v>985</v>
      </c>
      <c r="D24" s="183">
        <v>862</v>
      </c>
      <c r="E24" s="184">
        <f t="shared" si="0"/>
        <v>87.5</v>
      </c>
      <c r="F24" s="185">
        <f t="shared" si="1"/>
        <v>-123</v>
      </c>
      <c r="H24" s="146">
        <f t="shared" si="2"/>
        <v>32.1</v>
      </c>
      <c r="I24" s="147">
        <f t="shared" si="3"/>
        <v>1</v>
      </c>
      <c r="J24" s="147">
        <f t="shared" si="3"/>
        <v>0.9</v>
      </c>
    </row>
    <row r="25" spans="1:10" s="145" customFormat="1" ht="23.25" customHeight="1">
      <c r="A25" s="149"/>
      <c r="B25" s="182" t="s">
        <v>120</v>
      </c>
      <c r="C25" s="183">
        <v>3329</v>
      </c>
      <c r="D25" s="183">
        <v>661</v>
      </c>
      <c r="E25" s="184">
        <f t="shared" si="0"/>
        <v>19.9</v>
      </c>
      <c r="F25" s="185">
        <f t="shared" si="1"/>
        <v>-2668</v>
      </c>
      <c r="H25" s="146">
        <f t="shared" si="2"/>
        <v>24.6</v>
      </c>
      <c r="I25" s="147">
        <f t="shared" si="3"/>
        <v>3.3</v>
      </c>
      <c r="J25" s="147">
        <f t="shared" si="3"/>
        <v>0.7</v>
      </c>
    </row>
    <row r="26" spans="1:10" s="145" customFormat="1" ht="23.25" customHeight="1">
      <c r="A26" s="149"/>
      <c r="B26" s="182" t="s">
        <v>121</v>
      </c>
      <c r="C26" s="183">
        <v>451</v>
      </c>
      <c r="D26" s="183">
        <v>303</v>
      </c>
      <c r="E26" s="184">
        <f t="shared" si="0"/>
        <v>67.2</v>
      </c>
      <c r="F26" s="185">
        <f t="shared" si="1"/>
        <v>-148</v>
      </c>
      <c r="H26" s="146">
        <f t="shared" si="2"/>
        <v>11.3</v>
      </c>
      <c r="I26" s="147">
        <f t="shared" si="3"/>
        <v>0.5</v>
      </c>
      <c r="J26" s="147">
        <f t="shared" si="3"/>
        <v>0.3</v>
      </c>
    </row>
  </sheetData>
  <sheetProtection/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A4" sqref="A4:A5"/>
    </sheetView>
  </sheetViews>
  <sheetFormatPr defaultColWidth="8.8515625" defaultRowHeight="15"/>
  <cols>
    <col min="1" max="1" width="45.57421875" style="72" customWidth="1"/>
    <col min="2" max="3" width="11.57421875" style="72" customWidth="1"/>
    <col min="4" max="4" width="14.28125" style="72" customWidth="1"/>
    <col min="5" max="5" width="15.28125" style="72" customWidth="1"/>
    <col min="6" max="8" width="8.8515625" style="72" customWidth="1"/>
    <col min="9" max="9" width="43.00390625" style="72" customWidth="1"/>
    <col min="10" max="16384" width="8.8515625" style="72" customWidth="1"/>
  </cols>
  <sheetData>
    <row r="1" spans="1:5" s="67" customFormat="1" ht="41.25" customHeight="1">
      <c r="A1" s="220" t="s">
        <v>122</v>
      </c>
      <c r="B1" s="220"/>
      <c r="C1" s="220"/>
      <c r="D1" s="220"/>
      <c r="E1" s="220"/>
    </row>
    <row r="2" spans="1:5" s="67" customFormat="1" ht="21.75" customHeight="1">
      <c r="A2" s="221" t="s">
        <v>46</v>
      </c>
      <c r="B2" s="221"/>
      <c r="C2" s="221"/>
      <c r="D2" s="221"/>
      <c r="E2" s="221"/>
    </row>
    <row r="3" spans="1:5" s="69" customFormat="1" ht="12" customHeight="1" thickBot="1">
      <c r="A3" s="68"/>
      <c r="B3" s="68"/>
      <c r="C3" s="68"/>
      <c r="D3" s="68"/>
      <c r="E3" s="68"/>
    </row>
    <row r="4" spans="1:5" s="69" customFormat="1" ht="21" customHeight="1">
      <c r="A4" s="222"/>
      <c r="B4" s="224" t="s">
        <v>1</v>
      </c>
      <c r="C4" s="226" t="s">
        <v>2</v>
      </c>
      <c r="D4" s="228" t="s">
        <v>88</v>
      </c>
      <c r="E4" s="229"/>
    </row>
    <row r="5" spans="1:5" s="69" customFormat="1" ht="26.25" customHeight="1">
      <c r="A5" s="223"/>
      <c r="B5" s="225"/>
      <c r="C5" s="227"/>
      <c r="D5" s="151" t="s">
        <v>90</v>
      </c>
      <c r="E5" s="164" t="s">
        <v>4</v>
      </c>
    </row>
    <row r="6" spans="1:5" s="70" customFormat="1" ht="34.5" customHeight="1">
      <c r="A6" s="165" t="s">
        <v>47</v>
      </c>
      <c r="B6" s="166">
        <f>SUM(B7:B25)</f>
        <v>6054</v>
      </c>
      <c r="C6" s="167">
        <f>SUM(C7:C25)</f>
        <v>2689</v>
      </c>
      <c r="D6" s="168">
        <f aca="true" t="shared" si="0" ref="D6:D25">C6-B6</f>
        <v>-3365</v>
      </c>
      <c r="E6" s="169">
        <f aca="true" t="shared" si="1" ref="E6:E14">ROUND(C6/B6*100,1)</f>
        <v>44.4</v>
      </c>
    </row>
    <row r="7" spans="1:9" ht="39.75" customHeight="1">
      <c r="A7" s="170" t="s">
        <v>48</v>
      </c>
      <c r="B7" s="171">
        <v>29</v>
      </c>
      <c r="C7" s="171">
        <v>34</v>
      </c>
      <c r="D7" s="172">
        <f t="shared" si="0"/>
        <v>5</v>
      </c>
      <c r="E7" s="173">
        <f t="shared" si="1"/>
        <v>117.2</v>
      </c>
      <c r="F7" s="70"/>
      <c r="G7" s="71"/>
      <c r="I7" s="73"/>
    </row>
    <row r="8" spans="1:9" ht="44.25" customHeight="1">
      <c r="A8" s="170" t="s">
        <v>49</v>
      </c>
      <c r="B8" s="171">
        <v>192</v>
      </c>
      <c r="C8" s="171">
        <v>20</v>
      </c>
      <c r="D8" s="172">
        <f t="shared" si="0"/>
        <v>-172</v>
      </c>
      <c r="E8" s="173">
        <f t="shared" si="1"/>
        <v>10.4</v>
      </c>
      <c r="F8" s="70"/>
      <c r="G8" s="71"/>
      <c r="I8" s="73"/>
    </row>
    <row r="9" spans="1:9" s="74" customFormat="1" ht="27" customHeight="1">
      <c r="A9" s="170" t="s">
        <v>50</v>
      </c>
      <c r="B9" s="171">
        <v>10</v>
      </c>
      <c r="C9" s="171">
        <v>177</v>
      </c>
      <c r="D9" s="172">
        <f t="shared" si="0"/>
        <v>167</v>
      </c>
      <c r="E9" s="173">
        <f t="shared" si="1"/>
        <v>1770</v>
      </c>
      <c r="F9" s="70"/>
      <c r="G9" s="71"/>
      <c r="H9" s="72"/>
      <c r="I9" s="73"/>
    </row>
    <row r="10" spans="1:11" ht="43.5" customHeight="1">
      <c r="A10" s="170" t="s">
        <v>51</v>
      </c>
      <c r="B10" s="171">
        <v>148</v>
      </c>
      <c r="C10" s="171">
        <v>33</v>
      </c>
      <c r="D10" s="172">
        <f t="shared" si="0"/>
        <v>-115</v>
      </c>
      <c r="E10" s="173">
        <f t="shared" si="1"/>
        <v>22.3</v>
      </c>
      <c r="F10" s="70"/>
      <c r="G10" s="71"/>
      <c r="I10" s="73"/>
      <c r="K10" s="75"/>
    </row>
    <row r="11" spans="1:9" ht="42" customHeight="1">
      <c r="A11" s="170" t="s">
        <v>52</v>
      </c>
      <c r="B11" s="171">
        <v>83</v>
      </c>
      <c r="C11" s="171">
        <v>81</v>
      </c>
      <c r="D11" s="172">
        <f t="shared" si="0"/>
        <v>-2</v>
      </c>
      <c r="E11" s="173">
        <f t="shared" si="1"/>
        <v>97.6</v>
      </c>
      <c r="F11" s="70"/>
      <c r="G11" s="71"/>
      <c r="I11" s="73"/>
    </row>
    <row r="12" spans="1:9" ht="19.5" customHeight="1">
      <c r="A12" s="170" t="s">
        <v>53</v>
      </c>
      <c r="B12" s="171">
        <v>425</v>
      </c>
      <c r="C12" s="171">
        <v>27</v>
      </c>
      <c r="D12" s="172">
        <f t="shared" si="0"/>
        <v>-398</v>
      </c>
      <c r="E12" s="173">
        <f t="shared" si="1"/>
        <v>6.4</v>
      </c>
      <c r="F12" s="70"/>
      <c r="G12" s="71"/>
      <c r="I12" s="152"/>
    </row>
    <row r="13" spans="1:9" ht="41.25" customHeight="1">
      <c r="A13" s="170" t="s">
        <v>54</v>
      </c>
      <c r="B13" s="171">
        <v>116</v>
      </c>
      <c r="C13" s="171">
        <v>13</v>
      </c>
      <c r="D13" s="172">
        <f t="shared" si="0"/>
        <v>-103</v>
      </c>
      <c r="E13" s="173">
        <f t="shared" si="1"/>
        <v>11.2</v>
      </c>
      <c r="F13" s="70"/>
      <c r="G13" s="71"/>
      <c r="I13" s="73"/>
    </row>
    <row r="14" spans="1:9" ht="41.25" customHeight="1">
      <c r="A14" s="170" t="s">
        <v>55</v>
      </c>
      <c r="B14" s="171">
        <v>10</v>
      </c>
      <c r="C14" s="171">
        <v>3</v>
      </c>
      <c r="D14" s="172">
        <f t="shared" si="0"/>
        <v>-7</v>
      </c>
      <c r="E14" s="173">
        <f t="shared" si="1"/>
        <v>30</v>
      </c>
      <c r="F14" s="70"/>
      <c r="G14" s="71"/>
      <c r="I14" s="73"/>
    </row>
    <row r="15" spans="1:9" ht="42" customHeight="1">
      <c r="A15" s="170" t="s">
        <v>56</v>
      </c>
      <c r="B15" s="171">
        <v>0</v>
      </c>
      <c r="C15" s="171">
        <v>0</v>
      </c>
      <c r="D15" s="172">
        <f t="shared" si="0"/>
        <v>0</v>
      </c>
      <c r="E15" s="187">
        <v>0</v>
      </c>
      <c r="F15" s="70"/>
      <c r="G15" s="71"/>
      <c r="I15" s="73"/>
    </row>
    <row r="16" spans="1:9" ht="23.25" customHeight="1">
      <c r="A16" s="170" t="s">
        <v>57</v>
      </c>
      <c r="B16" s="171">
        <v>9</v>
      </c>
      <c r="C16" s="171">
        <v>0</v>
      </c>
      <c r="D16" s="172">
        <f t="shared" si="0"/>
        <v>-9</v>
      </c>
      <c r="E16" s="187">
        <f aca="true" t="shared" si="2" ref="E16:E25">ROUND(C16/B16*100,1)</f>
        <v>0</v>
      </c>
      <c r="F16" s="70"/>
      <c r="G16" s="71"/>
      <c r="I16" s="73"/>
    </row>
    <row r="17" spans="1:9" ht="22.5" customHeight="1">
      <c r="A17" s="170" t="s">
        <v>58</v>
      </c>
      <c r="B17" s="171">
        <v>48</v>
      </c>
      <c r="C17" s="171">
        <v>1</v>
      </c>
      <c r="D17" s="172">
        <f t="shared" si="0"/>
        <v>-47</v>
      </c>
      <c r="E17" s="173">
        <f t="shared" si="2"/>
        <v>2.1</v>
      </c>
      <c r="F17" s="70"/>
      <c r="G17" s="71"/>
      <c r="I17" s="73"/>
    </row>
    <row r="18" spans="1:9" ht="22.5" customHeight="1">
      <c r="A18" s="170" t="s">
        <v>59</v>
      </c>
      <c r="B18" s="171">
        <v>890</v>
      </c>
      <c r="C18" s="171">
        <v>78</v>
      </c>
      <c r="D18" s="172">
        <f t="shared" si="0"/>
        <v>-812</v>
      </c>
      <c r="E18" s="173">
        <f t="shared" si="2"/>
        <v>8.8</v>
      </c>
      <c r="F18" s="70"/>
      <c r="G18" s="71"/>
      <c r="I18" s="73"/>
    </row>
    <row r="19" spans="1:9" ht="38.25" customHeight="1">
      <c r="A19" s="170" t="s">
        <v>60</v>
      </c>
      <c r="B19" s="171">
        <v>29</v>
      </c>
      <c r="C19" s="171">
        <v>3</v>
      </c>
      <c r="D19" s="172">
        <f t="shared" si="0"/>
        <v>-26</v>
      </c>
      <c r="E19" s="173">
        <f t="shared" si="2"/>
        <v>10.3</v>
      </c>
      <c r="F19" s="70"/>
      <c r="G19" s="71"/>
      <c r="I19" s="153"/>
    </row>
    <row r="20" spans="1:9" ht="35.25" customHeight="1">
      <c r="A20" s="170" t="s">
        <v>61</v>
      </c>
      <c r="B20" s="171">
        <v>118</v>
      </c>
      <c r="C20" s="171">
        <v>19</v>
      </c>
      <c r="D20" s="172">
        <f t="shared" si="0"/>
        <v>-99</v>
      </c>
      <c r="E20" s="173">
        <f t="shared" si="2"/>
        <v>16.1</v>
      </c>
      <c r="F20" s="70"/>
      <c r="G20" s="71"/>
      <c r="I20" s="73"/>
    </row>
    <row r="21" spans="1:9" ht="41.25" customHeight="1">
      <c r="A21" s="170" t="s">
        <v>62</v>
      </c>
      <c r="B21" s="171">
        <v>3504</v>
      </c>
      <c r="C21" s="171">
        <v>1211</v>
      </c>
      <c r="D21" s="172">
        <f t="shared" si="0"/>
        <v>-2293</v>
      </c>
      <c r="E21" s="173">
        <f t="shared" si="2"/>
        <v>34.6</v>
      </c>
      <c r="F21" s="70"/>
      <c r="G21" s="71"/>
      <c r="I21" s="73"/>
    </row>
    <row r="22" spans="1:9" ht="19.5" customHeight="1">
      <c r="A22" s="170" t="s">
        <v>63</v>
      </c>
      <c r="B22" s="171">
        <v>111</v>
      </c>
      <c r="C22" s="171">
        <v>429</v>
      </c>
      <c r="D22" s="172">
        <f t="shared" si="0"/>
        <v>318</v>
      </c>
      <c r="E22" s="173">
        <f t="shared" si="2"/>
        <v>386.5</v>
      </c>
      <c r="F22" s="70"/>
      <c r="G22" s="71"/>
      <c r="I22" s="73"/>
    </row>
    <row r="23" spans="1:9" ht="39" customHeight="1">
      <c r="A23" s="170" t="s">
        <v>64</v>
      </c>
      <c r="B23" s="171">
        <v>109</v>
      </c>
      <c r="C23" s="171">
        <v>484</v>
      </c>
      <c r="D23" s="172">
        <f t="shared" si="0"/>
        <v>375</v>
      </c>
      <c r="E23" s="173">
        <f t="shared" si="2"/>
        <v>444</v>
      </c>
      <c r="F23" s="70"/>
      <c r="G23" s="71"/>
      <c r="I23" s="73"/>
    </row>
    <row r="24" spans="1:9" ht="38.25" customHeight="1">
      <c r="A24" s="170" t="s">
        <v>65</v>
      </c>
      <c r="B24" s="171">
        <v>141</v>
      </c>
      <c r="C24" s="171">
        <v>72</v>
      </c>
      <c r="D24" s="172">
        <f t="shared" si="0"/>
        <v>-69</v>
      </c>
      <c r="E24" s="173">
        <f t="shared" si="2"/>
        <v>51.1</v>
      </c>
      <c r="F24" s="70"/>
      <c r="G24" s="71"/>
      <c r="I24" s="73"/>
    </row>
    <row r="25" spans="1:9" ht="22.5" customHeight="1" thickBot="1">
      <c r="A25" s="174" t="s">
        <v>66</v>
      </c>
      <c r="B25" s="175">
        <v>82</v>
      </c>
      <c r="C25" s="175">
        <v>4</v>
      </c>
      <c r="D25" s="176">
        <f t="shared" si="0"/>
        <v>-78</v>
      </c>
      <c r="E25" s="177">
        <f t="shared" si="2"/>
        <v>4.9</v>
      </c>
      <c r="F25" s="70"/>
      <c r="G25" s="71"/>
      <c r="I25" s="73"/>
    </row>
    <row r="26" spans="1:9" ht="15.75">
      <c r="A26" s="76"/>
      <c r="B26" s="76"/>
      <c r="C26" s="76"/>
      <c r="D26" s="76"/>
      <c r="E26" s="76"/>
      <c r="I26" s="73"/>
    </row>
    <row r="27" spans="1:5" ht="12.75">
      <c r="A27" s="76"/>
      <c r="B27" s="76"/>
      <c r="C27" s="76"/>
      <c r="D27" s="76"/>
      <c r="E27" s="76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I8" sqref="I8"/>
    </sheetView>
  </sheetViews>
  <sheetFormatPr defaultColWidth="8.8515625" defaultRowHeight="15"/>
  <cols>
    <col min="1" max="1" width="52.8515625" style="72" customWidth="1"/>
    <col min="2" max="2" width="21.28125" style="72" customWidth="1"/>
    <col min="3" max="4" width="22.00390625" style="72" customWidth="1"/>
    <col min="5" max="5" width="21.57421875" style="72" customWidth="1"/>
    <col min="6" max="6" width="8.8515625" style="72" customWidth="1"/>
    <col min="7" max="7" width="10.8515625" style="72" bestFit="1" customWidth="1"/>
    <col min="8" max="16384" width="8.8515625" style="72" customWidth="1"/>
  </cols>
  <sheetData>
    <row r="1" spans="1:5" s="67" customFormat="1" ht="49.5" customHeight="1">
      <c r="A1" s="230" t="s">
        <v>122</v>
      </c>
      <c r="B1" s="230"/>
      <c r="C1" s="230"/>
      <c r="D1" s="230"/>
      <c r="E1" s="230"/>
    </row>
    <row r="2" spans="1:5" s="67" customFormat="1" ht="20.25" customHeight="1">
      <c r="A2" s="231" t="s">
        <v>67</v>
      </c>
      <c r="B2" s="231"/>
      <c r="C2" s="231"/>
      <c r="D2" s="231"/>
      <c r="E2" s="231"/>
    </row>
    <row r="3" spans="1:5" s="67" customFormat="1" ht="17.25" customHeight="1" thickBot="1">
      <c r="A3" s="150"/>
      <c r="B3" s="150"/>
      <c r="C3" s="150"/>
      <c r="D3" s="150"/>
      <c r="E3" s="150"/>
    </row>
    <row r="4" spans="1:5" s="69" customFormat="1" ht="25.5" customHeight="1">
      <c r="A4" s="232"/>
      <c r="B4" s="234" t="s">
        <v>1</v>
      </c>
      <c r="C4" s="234" t="s">
        <v>2</v>
      </c>
      <c r="D4" s="234" t="s">
        <v>88</v>
      </c>
      <c r="E4" s="236"/>
    </row>
    <row r="5" spans="1:5" s="69" customFormat="1" ht="37.5" customHeight="1">
      <c r="A5" s="233"/>
      <c r="B5" s="235"/>
      <c r="C5" s="235"/>
      <c r="D5" s="154" t="s">
        <v>90</v>
      </c>
      <c r="E5" s="155" t="s">
        <v>4</v>
      </c>
    </row>
    <row r="6" spans="1:7" s="78" customFormat="1" ht="34.5" customHeight="1">
      <c r="A6" s="156" t="s">
        <v>47</v>
      </c>
      <c r="B6" s="77">
        <f>SUM(B7:B15)</f>
        <v>6054</v>
      </c>
      <c r="C6" s="77">
        <f>SUM(C7:C15)</f>
        <v>2689</v>
      </c>
      <c r="D6" s="77">
        <f aca="true" t="shared" si="0" ref="D6:D15">C6-B6</f>
        <v>-3365</v>
      </c>
      <c r="E6" s="157">
        <f aca="true" t="shared" si="1" ref="E6:E15">ROUND(C6/B6*100,1)</f>
        <v>44.4</v>
      </c>
      <c r="G6" s="79"/>
    </row>
    <row r="7" spans="1:11" ht="51" customHeight="1">
      <c r="A7" s="158" t="s">
        <v>68</v>
      </c>
      <c r="B7" s="80">
        <v>1177</v>
      </c>
      <c r="C7" s="80">
        <v>657</v>
      </c>
      <c r="D7" s="81">
        <f t="shared" si="0"/>
        <v>-520</v>
      </c>
      <c r="E7" s="159">
        <f t="shared" si="1"/>
        <v>55.8</v>
      </c>
      <c r="G7" s="79"/>
      <c r="H7" s="82"/>
      <c r="K7" s="82"/>
    </row>
    <row r="8" spans="1:11" ht="35.25" customHeight="1">
      <c r="A8" s="158" t="s">
        <v>69</v>
      </c>
      <c r="B8" s="80">
        <v>1385</v>
      </c>
      <c r="C8" s="80">
        <v>725</v>
      </c>
      <c r="D8" s="81">
        <f t="shared" si="0"/>
        <v>-660</v>
      </c>
      <c r="E8" s="159">
        <f t="shared" si="1"/>
        <v>52.3</v>
      </c>
      <c r="G8" s="79"/>
      <c r="H8" s="82"/>
      <c r="K8" s="82"/>
    </row>
    <row r="9" spans="1:11" s="74" customFormat="1" ht="25.5" customHeight="1">
      <c r="A9" s="158" t="s">
        <v>70</v>
      </c>
      <c r="B9" s="80">
        <v>1116</v>
      </c>
      <c r="C9" s="80">
        <v>378</v>
      </c>
      <c r="D9" s="81">
        <f t="shared" si="0"/>
        <v>-738</v>
      </c>
      <c r="E9" s="159">
        <f t="shared" si="1"/>
        <v>33.9</v>
      </c>
      <c r="F9" s="72"/>
      <c r="G9" s="79"/>
      <c r="H9" s="82"/>
      <c r="I9" s="72"/>
      <c r="K9" s="82"/>
    </row>
    <row r="10" spans="1:11" ht="36.75" customHeight="1">
      <c r="A10" s="158" t="s">
        <v>71</v>
      </c>
      <c r="B10" s="80">
        <v>163</v>
      </c>
      <c r="C10" s="80">
        <v>67</v>
      </c>
      <c r="D10" s="81">
        <f t="shared" si="0"/>
        <v>-96</v>
      </c>
      <c r="E10" s="159">
        <f t="shared" si="1"/>
        <v>41.1</v>
      </c>
      <c r="G10" s="79"/>
      <c r="H10" s="82"/>
      <c r="K10" s="82"/>
    </row>
    <row r="11" spans="1:11" ht="28.5" customHeight="1">
      <c r="A11" s="158" t="s">
        <v>72</v>
      </c>
      <c r="B11" s="80">
        <v>365</v>
      </c>
      <c r="C11" s="80">
        <v>285</v>
      </c>
      <c r="D11" s="81">
        <f t="shared" si="0"/>
        <v>-80</v>
      </c>
      <c r="E11" s="159">
        <f t="shared" si="1"/>
        <v>78.1</v>
      </c>
      <c r="G11" s="79"/>
      <c r="H11" s="82"/>
      <c r="K11" s="82"/>
    </row>
    <row r="12" spans="1:11" ht="59.25" customHeight="1">
      <c r="A12" s="158" t="s">
        <v>73</v>
      </c>
      <c r="B12" s="80">
        <v>21</v>
      </c>
      <c r="C12" s="80">
        <v>6</v>
      </c>
      <c r="D12" s="81">
        <f t="shared" si="0"/>
        <v>-15</v>
      </c>
      <c r="E12" s="159">
        <f t="shared" si="1"/>
        <v>28.6</v>
      </c>
      <c r="G12" s="79"/>
      <c r="H12" s="82"/>
      <c r="K12" s="82"/>
    </row>
    <row r="13" spans="1:18" ht="30.75" customHeight="1">
      <c r="A13" s="158" t="s">
        <v>74</v>
      </c>
      <c r="B13" s="80">
        <v>643</v>
      </c>
      <c r="C13" s="80">
        <v>147</v>
      </c>
      <c r="D13" s="81">
        <f t="shared" si="0"/>
        <v>-496</v>
      </c>
      <c r="E13" s="159">
        <f t="shared" si="1"/>
        <v>22.9</v>
      </c>
      <c r="G13" s="79"/>
      <c r="H13" s="82"/>
      <c r="K13" s="82"/>
      <c r="R13" s="83"/>
    </row>
    <row r="14" spans="1:18" ht="75" customHeight="1">
      <c r="A14" s="158" t="s">
        <v>75</v>
      </c>
      <c r="B14" s="80">
        <v>315</v>
      </c>
      <c r="C14" s="80">
        <v>178</v>
      </c>
      <c r="D14" s="81">
        <f t="shared" si="0"/>
        <v>-137</v>
      </c>
      <c r="E14" s="159">
        <f t="shared" si="1"/>
        <v>56.5</v>
      </c>
      <c r="G14" s="79"/>
      <c r="H14" s="82"/>
      <c r="K14" s="82"/>
      <c r="R14" s="83"/>
    </row>
    <row r="15" spans="1:18" ht="33" customHeight="1" thickBot="1">
      <c r="A15" s="160" t="s">
        <v>76</v>
      </c>
      <c r="B15" s="161">
        <v>869</v>
      </c>
      <c r="C15" s="161">
        <v>246</v>
      </c>
      <c r="D15" s="162">
        <f t="shared" si="0"/>
        <v>-623</v>
      </c>
      <c r="E15" s="163">
        <f t="shared" si="1"/>
        <v>28.3</v>
      </c>
      <c r="G15" s="79"/>
      <c r="H15" s="82"/>
      <c r="K15" s="82"/>
      <c r="R15" s="83"/>
    </row>
    <row r="16" spans="1:18" ht="12.75">
      <c r="A16" s="76"/>
      <c r="B16" s="76"/>
      <c r="C16" s="76"/>
      <c r="D16" s="76"/>
      <c r="R16" s="83"/>
    </row>
    <row r="17" spans="1:18" ht="12.75">
      <c r="A17" s="76"/>
      <c r="B17" s="76"/>
      <c r="C17" s="76"/>
      <c r="D17" s="76"/>
      <c r="R17" s="83"/>
    </row>
    <row r="18" ht="12.75">
      <c r="R18" s="83"/>
    </row>
    <row r="19" ht="12.75">
      <c r="R19" s="83"/>
    </row>
    <row r="20" ht="12.75">
      <c r="R20" s="83"/>
    </row>
    <row r="21" ht="12.75">
      <c r="R21" s="83"/>
    </row>
  </sheetData>
  <sheetProtection/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30"/>
  <sheetViews>
    <sheetView view="pageBreakPreview" zoomScale="75" zoomScaleSheetLayoutView="75" zoomScalePageLayoutView="0" workbookViewId="0" topLeftCell="A1">
      <pane xSplit="1" ySplit="4" topLeftCell="B11" activePane="bottomRight" state="frozen"/>
      <selection pane="topLeft" activeCell="T9" sqref="T9"/>
      <selection pane="topRight" activeCell="T9" sqref="T9"/>
      <selection pane="bottomLeft" activeCell="T9" sqref="T9"/>
      <selection pane="bottomRight" activeCell="A3" sqref="A3:A4"/>
    </sheetView>
  </sheetViews>
  <sheetFormatPr defaultColWidth="9.140625" defaultRowHeight="15"/>
  <cols>
    <col min="1" max="1" width="52.421875" style="1" customWidth="1"/>
    <col min="2" max="2" width="10.421875" style="1" customWidth="1"/>
    <col min="3" max="3" width="9.421875" style="1" customWidth="1"/>
    <col min="4" max="4" width="9.28125" style="1" customWidth="1"/>
    <col min="5" max="5" width="16.00390625" style="1" customWidth="1"/>
    <col min="6" max="6" width="9.140625" style="1" customWidth="1"/>
    <col min="7" max="8" width="11.7109375" style="1" bestFit="1" customWidth="1"/>
    <col min="9" max="16384" width="9.140625" style="1" customWidth="1"/>
  </cols>
  <sheetData>
    <row r="1" spans="1:5" ht="26.25" customHeight="1">
      <c r="A1" s="247" t="s">
        <v>133</v>
      </c>
      <c r="B1" s="247"/>
      <c r="C1" s="247"/>
      <c r="D1" s="247"/>
      <c r="E1" s="247"/>
    </row>
    <row r="2" spans="1:5" ht="27" customHeight="1">
      <c r="A2" s="248" t="s">
        <v>123</v>
      </c>
      <c r="B2" s="248"/>
      <c r="C2" s="248"/>
      <c r="D2" s="248"/>
      <c r="E2" s="248"/>
    </row>
    <row r="3" spans="1:6" ht="18" customHeight="1">
      <c r="A3" s="244" t="s">
        <v>0</v>
      </c>
      <c r="B3" s="244" t="s">
        <v>1</v>
      </c>
      <c r="C3" s="244" t="s">
        <v>2</v>
      </c>
      <c r="D3" s="249" t="s">
        <v>3</v>
      </c>
      <c r="E3" s="249"/>
      <c r="F3" s="2"/>
    </row>
    <row r="4" spans="1:6" ht="50.25" customHeight="1">
      <c r="A4" s="244"/>
      <c r="B4" s="244"/>
      <c r="C4" s="244"/>
      <c r="D4" s="66" t="s">
        <v>4</v>
      </c>
      <c r="E4" s="96" t="s">
        <v>5</v>
      </c>
      <c r="F4" s="2"/>
    </row>
    <row r="5" spans="1:6" ht="21" customHeight="1">
      <c r="A5" s="97" t="s">
        <v>6</v>
      </c>
      <c r="B5" s="86">
        <v>33.4</v>
      </c>
      <c r="C5" s="86">
        <v>29.7</v>
      </c>
      <c r="D5" s="87">
        <f>ROUND(C5/B5*100,1)</f>
        <v>88.9</v>
      </c>
      <c r="E5" s="88">
        <f aca="true" t="shared" si="0" ref="E5:E18">C5-B5</f>
        <v>-3.6999999999999993</v>
      </c>
      <c r="F5" s="1" t="s">
        <v>7</v>
      </c>
    </row>
    <row r="6" spans="1:5" ht="15.75">
      <c r="A6" s="98" t="s">
        <v>8</v>
      </c>
      <c r="B6" s="90">
        <v>21.7</v>
      </c>
      <c r="C6" s="90">
        <v>20.5</v>
      </c>
      <c r="D6" s="87">
        <f>ROUND(C6/B6*100,1)</f>
        <v>94.5</v>
      </c>
      <c r="E6" s="91">
        <f t="shared" si="0"/>
        <v>-1.1999999999999993</v>
      </c>
    </row>
    <row r="7" spans="1:7" ht="33" customHeight="1">
      <c r="A7" s="97" t="s">
        <v>9</v>
      </c>
      <c r="B7" s="86">
        <v>24.6</v>
      </c>
      <c r="C7" s="85">
        <v>25.2</v>
      </c>
      <c r="D7" s="87">
        <f>ROUND(C7/B7*100,1)</f>
        <v>102.4</v>
      </c>
      <c r="E7" s="87">
        <f t="shared" si="0"/>
        <v>0.5999999999999979</v>
      </c>
      <c r="F7" s="3"/>
      <c r="G7" s="4"/>
    </row>
    <row r="8" spans="1:7" ht="31.5">
      <c r="A8" s="99" t="s">
        <v>77</v>
      </c>
      <c r="B8" s="90">
        <v>12.048</v>
      </c>
      <c r="C8" s="92">
        <v>14.012</v>
      </c>
      <c r="D8" s="87">
        <f>ROUND(C8/B8*100,1)</f>
        <v>116.3</v>
      </c>
      <c r="E8" s="87">
        <f>C8-B8</f>
        <v>1.9640000000000004</v>
      </c>
      <c r="F8" s="3"/>
      <c r="G8" s="4"/>
    </row>
    <row r="9" spans="1:7" ht="33" customHeight="1">
      <c r="A9" s="100" t="s">
        <v>10</v>
      </c>
      <c r="B9" s="93">
        <v>49</v>
      </c>
      <c r="C9" s="93">
        <v>55.6</v>
      </c>
      <c r="D9" s="240" t="s">
        <v>124</v>
      </c>
      <c r="E9" s="241"/>
      <c r="F9" s="5"/>
      <c r="G9" s="4"/>
    </row>
    <row r="10" spans="1:7" ht="33" customHeight="1">
      <c r="A10" s="98" t="s">
        <v>45</v>
      </c>
      <c r="B10" s="188">
        <v>0.17</v>
      </c>
      <c r="C10" s="188">
        <v>0.148</v>
      </c>
      <c r="D10" s="94">
        <f>ROUND(C10/B10*100,1)</f>
        <v>87.1</v>
      </c>
      <c r="E10" s="189">
        <f>C10-B10</f>
        <v>-0.02200000000000002</v>
      </c>
      <c r="F10" s="5"/>
      <c r="G10" s="4"/>
    </row>
    <row r="11" spans="1:7" ht="36" customHeight="1">
      <c r="A11" s="98" t="s">
        <v>44</v>
      </c>
      <c r="B11" s="190">
        <v>0.44</v>
      </c>
      <c r="C11" s="190">
        <v>0.49</v>
      </c>
      <c r="D11" s="94">
        <f aca="true" t="shared" si="1" ref="D11:D19">ROUND(C11/B11*100,1)</f>
        <v>111.4</v>
      </c>
      <c r="E11" s="189">
        <f>C11-B11</f>
        <v>0.04999999999999999</v>
      </c>
      <c r="F11" s="5"/>
      <c r="G11" s="4"/>
    </row>
    <row r="12" spans="1:5" ht="33" customHeight="1">
      <c r="A12" s="98" t="s">
        <v>11</v>
      </c>
      <c r="B12" s="92">
        <v>3.7</v>
      </c>
      <c r="C12" s="90">
        <v>3.7</v>
      </c>
      <c r="D12" s="94">
        <f t="shared" si="1"/>
        <v>100</v>
      </c>
      <c r="E12" s="191">
        <f t="shared" si="0"/>
        <v>0</v>
      </c>
    </row>
    <row r="13" spans="1:5" ht="16.5" customHeight="1">
      <c r="A13" s="192" t="s">
        <v>125</v>
      </c>
      <c r="B13" s="193">
        <v>509</v>
      </c>
      <c r="C13" s="194">
        <v>596</v>
      </c>
      <c r="D13" s="94">
        <f t="shared" si="1"/>
        <v>117.1</v>
      </c>
      <c r="E13" s="195">
        <f>C13-B13</f>
        <v>87</v>
      </c>
    </row>
    <row r="14" spans="1:5" ht="17.25" customHeight="1">
      <c r="A14" s="98" t="s">
        <v>126</v>
      </c>
      <c r="B14" s="196">
        <v>37</v>
      </c>
      <c r="C14" s="197">
        <v>4</v>
      </c>
      <c r="D14" s="94">
        <f t="shared" si="1"/>
        <v>10.8</v>
      </c>
      <c r="E14" s="198">
        <f>C14-B14</f>
        <v>-33</v>
      </c>
    </row>
    <row r="15" spans="1:6" ht="33.75" customHeight="1">
      <c r="A15" s="97" t="s">
        <v>12</v>
      </c>
      <c r="B15" s="85">
        <v>7.1</v>
      </c>
      <c r="C15" s="95">
        <v>7.3</v>
      </c>
      <c r="D15" s="94">
        <f t="shared" si="1"/>
        <v>102.8</v>
      </c>
      <c r="E15" s="87">
        <f t="shared" si="0"/>
        <v>0.20000000000000018</v>
      </c>
      <c r="F15" s="6"/>
    </row>
    <row r="16" spans="1:6" ht="31.5">
      <c r="A16" s="192" t="s">
        <v>78</v>
      </c>
      <c r="B16" s="199">
        <v>5.9</v>
      </c>
      <c r="C16" s="199">
        <v>7</v>
      </c>
      <c r="D16" s="94">
        <f t="shared" si="1"/>
        <v>118.6</v>
      </c>
      <c r="E16" s="200">
        <f t="shared" si="0"/>
        <v>1.0999999999999996</v>
      </c>
      <c r="F16" s="7"/>
    </row>
    <row r="17" spans="1:11" ht="15.75">
      <c r="A17" s="201" t="s">
        <v>13</v>
      </c>
      <c r="B17" s="202">
        <v>31.6</v>
      </c>
      <c r="C17" s="202">
        <v>35.8</v>
      </c>
      <c r="D17" s="94">
        <f t="shared" si="1"/>
        <v>113.3</v>
      </c>
      <c r="E17" s="203">
        <f t="shared" si="0"/>
        <v>4.199999999999996</v>
      </c>
      <c r="F17" s="7"/>
      <c r="K17" s="8"/>
    </row>
    <row r="18" spans="1:6" ht="16.5" customHeight="1">
      <c r="A18" s="192" t="s">
        <v>8</v>
      </c>
      <c r="B18" s="204">
        <v>30.8</v>
      </c>
      <c r="C18" s="204">
        <v>34.2</v>
      </c>
      <c r="D18" s="94">
        <f t="shared" si="1"/>
        <v>111</v>
      </c>
      <c r="E18" s="195">
        <f t="shared" si="0"/>
        <v>3.400000000000002</v>
      </c>
      <c r="F18" s="7"/>
    </row>
    <row r="19" spans="1:6" ht="37.5" customHeight="1">
      <c r="A19" s="97" t="s">
        <v>96</v>
      </c>
      <c r="B19" s="85">
        <v>1928</v>
      </c>
      <c r="C19" s="86">
        <v>2088.4</v>
      </c>
      <c r="D19" s="94">
        <f t="shared" si="1"/>
        <v>108.3</v>
      </c>
      <c r="E19" s="84" t="s">
        <v>127</v>
      </c>
      <c r="F19" s="7"/>
    </row>
    <row r="20" spans="1:5" ht="9" customHeight="1">
      <c r="A20" s="242" t="s">
        <v>128</v>
      </c>
      <c r="B20" s="242"/>
      <c r="C20" s="242"/>
      <c r="D20" s="242"/>
      <c r="E20" s="242"/>
    </row>
    <row r="21" spans="1:5" ht="21.75" customHeight="1">
      <c r="A21" s="243"/>
      <c r="B21" s="243"/>
      <c r="C21" s="243"/>
      <c r="D21" s="243"/>
      <c r="E21" s="243"/>
    </row>
    <row r="22" spans="1:5" ht="12.75" customHeight="1">
      <c r="A22" s="244" t="s">
        <v>0</v>
      </c>
      <c r="B22" s="244" t="s">
        <v>129</v>
      </c>
      <c r="C22" s="244" t="s">
        <v>14</v>
      </c>
      <c r="D22" s="245" t="s">
        <v>3</v>
      </c>
      <c r="E22" s="246"/>
    </row>
    <row r="23" spans="1:5" ht="48.75" customHeight="1">
      <c r="A23" s="244"/>
      <c r="B23" s="244"/>
      <c r="C23" s="244"/>
      <c r="D23" s="66" t="s">
        <v>4</v>
      </c>
      <c r="E23" s="84" t="s">
        <v>15</v>
      </c>
    </row>
    <row r="24" spans="1:8" ht="26.25" customHeight="1">
      <c r="A24" s="97" t="s">
        <v>6</v>
      </c>
      <c r="B24" s="85">
        <v>9.2</v>
      </c>
      <c r="C24" s="86">
        <v>8.2</v>
      </c>
      <c r="D24" s="87">
        <f>ROUND(C24/B24*100,1)</f>
        <v>89.1</v>
      </c>
      <c r="E24" s="88">
        <f>C24-B24</f>
        <v>-1</v>
      </c>
      <c r="G24" s="9"/>
      <c r="H24" s="9"/>
    </row>
    <row r="25" spans="1:5" ht="31.5">
      <c r="A25" s="97" t="s">
        <v>16</v>
      </c>
      <c r="B25" s="85">
        <v>7.5</v>
      </c>
      <c r="C25" s="86">
        <v>6.5</v>
      </c>
      <c r="D25" s="87">
        <f>ROUND(C25/B25*100,1)</f>
        <v>86.7</v>
      </c>
      <c r="E25" s="87">
        <f>C25-B25</f>
        <v>-1</v>
      </c>
    </row>
    <row r="26" spans="1:5" ht="24" customHeight="1">
      <c r="A26" s="201" t="s">
        <v>130</v>
      </c>
      <c r="B26" s="205" t="s">
        <v>17</v>
      </c>
      <c r="C26" s="205">
        <v>331</v>
      </c>
      <c r="D26" s="206" t="s">
        <v>17</v>
      </c>
      <c r="E26" s="206" t="s">
        <v>17</v>
      </c>
    </row>
    <row r="27" spans="1:5" ht="34.5" customHeight="1">
      <c r="A27" s="207" t="s">
        <v>18</v>
      </c>
      <c r="B27" s="208">
        <v>2787.1190351941755</v>
      </c>
      <c r="C27" s="208">
        <v>4100.069896722047</v>
      </c>
      <c r="D27" s="87">
        <f>ROUND(C27/B27*100,1)</f>
        <v>147.1</v>
      </c>
      <c r="E27" s="209" t="s">
        <v>131</v>
      </c>
    </row>
    <row r="28" spans="1:10" ht="24.75" customHeight="1">
      <c r="A28" s="97" t="s">
        <v>19</v>
      </c>
      <c r="B28" s="89">
        <v>11</v>
      </c>
      <c r="C28" s="89">
        <v>9</v>
      </c>
      <c r="D28" s="237" t="s">
        <v>132</v>
      </c>
      <c r="E28" s="238"/>
      <c r="F28" s="7"/>
      <c r="G28" s="7"/>
      <c r="I28" s="7"/>
      <c r="J28" s="10"/>
    </row>
    <row r="29" spans="1:5" ht="24.75" customHeight="1">
      <c r="A29" s="97" t="s">
        <v>19</v>
      </c>
      <c r="B29" s="89">
        <v>6</v>
      </c>
      <c r="C29" s="89">
        <v>2</v>
      </c>
      <c r="D29" s="237" t="s">
        <v>99</v>
      </c>
      <c r="E29" s="238"/>
    </row>
    <row r="30" spans="1:5" ht="33" customHeight="1">
      <c r="A30" s="239"/>
      <c r="B30" s="239"/>
      <c r="C30" s="239"/>
      <c r="D30" s="239"/>
      <c r="E30" s="239"/>
    </row>
  </sheetData>
  <sheetProtection/>
  <mergeCells count="15">
    <mergeCell ref="A1:E1"/>
    <mergeCell ref="A2:E2"/>
    <mergeCell ref="A3:A4"/>
    <mergeCell ref="B3:B4"/>
    <mergeCell ref="C3:C4"/>
    <mergeCell ref="D3:E3"/>
    <mergeCell ref="D29:E29"/>
    <mergeCell ref="A30:E30"/>
    <mergeCell ref="D9:E9"/>
    <mergeCell ref="A20:E21"/>
    <mergeCell ref="A22:A23"/>
    <mergeCell ref="B22:B23"/>
    <mergeCell ref="C22:C23"/>
    <mergeCell ref="D22:E22"/>
    <mergeCell ref="D28:E28"/>
  </mergeCells>
  <printOptions horizontalCentered="1"/>
  <pageMargins left="0.5905511811023623" right="0" top="0.3937007874015748" bottom="0" header="0" footer="0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Q28"/>
  <sheetViews>
    <sheetView view="pageBreakPreview" zoomScale="75" zoomScaleNormal="75" zoomScaleSheetLayoutView="75" zoomScalePageLayoutView="0" workbookViewId="0" topLeftCell="A1">
      <pane xSplit="1" ySplit="8" topLeftCell="B9" activePane="bottomRight" state="frozen"/>
      <selection pane="topLeft" activeCell="T9" sqref="T9"/>
      <selection pane="topRight" activeCell="T9" sqref="T9"/>
      <selection pane="bottomLeft" activeCell="T9" sqref="T9"/>
      <selection pane="bottomRight" activeCell="A3" sqref="A3:A7"/>
    </sheetView>
  </sheetViews>
  <sheetFormatPr defaultColWidth="9.140625" defaultRowHeight="15"/>
  <cols>
    <col min="1" max="1" width="27.421875" style="14" customWidth="1"/>
    <col min="2" max="3" width="10.00390625" style="14" customWidth="1"/>
    <col min="4" max="4" width="9.7109375" style="14" customWidth="1"/>
    <col min="5" max="5" width="9.28125" style="14" customWidth="1"/>
    <col min="6" max="7" width="8.57421875" style="14" customWidth="1"/>
    <col min="8" max="8" width="6.00390625" style="14" customWidth="1"/>
    <col min="9" max="9" width="8.28125" style="14" customWidth="1"/>
    <col min="10" max="11" width="8.421875" style="14" customWidth="1"/>
    <col min="12" max="12" width="6.8515625" style="14" customWidth="1"/>
    <col min="13" max="13" width="7.140625" style="14" customWidth="1"/>
    <col min="14" max="15" width="7.28125" style="14" customWidth="1"/>
    <col min="16" max="16" width="6.140625" style="14" customWidth="1"/>
    <col min="17" max="17" width="5.421875" style="14" customWidth="1"/>
    <col min="18" max="19" width="8.28125" style="14" customWidth="1"/>
    <col min="20" max="20" width="6.421875" style="14" customWidth="1"/>
    <col min="21" max="22" width="7.28125" style="14" customWidth="1"/>
    <col min="23" max="23" width="7.140625" style="14" customWidth="1"/>
    <col min="24" max="24" width="8.421875" style="14" customWidth="1"/>
    <col min="25" max="25" width="9.140625" style="14" customWidth="1"/>
    <col min="26" max="26" width="8.57421875" style="14" customWidth="1"/>
    <col min="27" max="27" width="8.8515625" style="14" customWidth="1"/>
    <col min="28" max="28" width="6.421875" style="14" customWidth="1"/>
    <col min="29" max="29" width="8.421875" style="14" customWidth="1"/>
    <col min="30" max="30" width="8.28125" style="14" customWidth="1"/>
    <col min="31" max="31" width="8.421875" style="14" customWidth="1"/>
    <col min="32" max="32" width="6.7109375" style="14" customWidth="1"/>
    <col min="33" max="33" width="8.28125" style="14" customWidth="1"/>
    <col min="34" max="34" width="9.57421875" style="14" customWidth="1"/>
    <col min="35" max="35" width="8.421875" style="14" customWidth="1"/>
    <col min="36" max="36" width="6.7109375" style="14" customWidth="1"/>
    <col min="37" max="37" width="8.57421875" style="14" customWidth="1"/>
    <col min="38" max="38" width="7.421875" style="14" customWidth="1"/>
    <col min="39" max="39" width="7.8515625" style="14" customWidth="1"/>
    <col min="40" max="40" width="7.57421875" style="14" customWidth="1"/>
    <col min="41" max="41" width="7.28125" style="14" customWidth="1"/>
    <col min="42" max="42" width="7.421875" style="14" customWidth="1"/>
    <col min="43" max="43" width="6.7109375" style="14" customWidth="1"/>
    <col min="44" max="44" width="8.57421875" style="14" customWidth="1"/>
    <col min="45" max="45" width="8.140625" style="14" customWidth="1"/>
    <col min="46" max="46" width="7.28125" style="14" customWidth="1"/>
    <col min="47" max="47" width="8.00390625" style="14" customWidth="1"/>
    <col min="48" max="48" width="6.421875" style="14" customWidth="1"/>
    <col min="49" max="49" width="7.140625" style="14" customWidth="1"/>
    <col min="50" max="50" width="8.57421875" style="14" customWidth="1"/>
    <col min="51" max="51" width="9.421875" style="14" customWidth="1"/>
    <col min="52" max="53" width="7.28125" style="14" customWidth="1"/>
    <col min="54" max="57" width="7.421875" style="14" hidden="1" customWidth="1"/>
    <col min="58" max="58" width="10.00390625" style="14" customWidth="1"/>
    <col min="59" max="59" width="10.7109375" style="14" customWidth="1"/>
    <col min="60" max="60" width="7.421875" style="14" customWidth="1"/>
    <col min="61" max="61" width="7.7109375" style="14" customWidth="1"/>
    <col min="62" max="62" width="10.28125" style="14" customWidth="1"/>
    <col min="63" max="63" width="11.00390625" style="14" customWidth="1"/>
    <col min="64" max="64" width="8.57421875" style="14" customWidth="1"/>
    <col min="65" max="65" width="8.140625" style="14" customWidth="1"/>
    <col min="66" max="66" width="8.421875" style="14" customWidth="1"/>
    <col min="67" max="67" width="8.57421875" style="14" customWidth="1"/>
    <col min="68" max="68" width="6.00390625" style="14" customWidth="1"/>
    <col min="69" max="69" width="8.28125" style="14" customWidth="1"/>
    <col min="70" max="70" width="8.7109375" style="14" customWidth="1"/>
    <col min="71" max="71" width="9.421875" style="14" customWidth="1"/>
    <col min="72" max="72" width="6.421875" style="14" customWidth="1"/>
    <col min="73" max="73" width="9.00390625" style="14" customWidth="1"/>
    <col min="74" max="77" width="9.57421875" style="14" customWidth="1"/>
    <col min="78" max="82" width="10.28125" style="14" customWidth="1"/>
    <col min="83" max="85" width="9.57421875" style="14" customWidth="1"/>
    <col min="86" max="89" width="8.7109375" style="14" customWidth="1"/>
    <col min="90" max="90" width="6.57421875" style="14" customWidth="1"/>
    <col min="91" max="91" width="9.28125" style="14" customWidth="1"/>
    <col min="92" max="16384" width="9.140625" style="14" customWidth="1"/>
  </cols>
  <sheetData>
    <row r="1" spans="1:90" ht="21.75" customHeight="1">
      <c r="A1" s="11"/>
      <c r="B1" s="291" t="s">
        <v>154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N1" s="15"/>
      <c r="BP1" s="15"/>
      <c r="BQ1" s="15"/>
      <c r="BS1" s="16"/>
      <c r="BY1" s="16"/>
      <c r="BZ1" s="16"/>
      <c r="CL1" s="16"/>
    </row>
    <row r="2" spans="1:88" ht="21.75" customHeight="1" thickBot="1">
      <c r="A2" s="17"/>
      <c r="B2" s="292" t="s">
        <v>97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20"/>
      <c r="BO2" s="20"/>
      <c r="BP2" s="20"/>
      <c r="BQ2" s="20"/>
      <c r="BR2" s="20"/>
      <c r="BS2" s="16" t="s">
        <v>20</v>
      </c>
      <c r="BV2" s="16"/>
      <c r="CJ2" s="16" t="s">
        <v>20</v>
      </c>
    </row>
    <row r="3" spans="1:90" ht="11.25" customHeight="1">
      <c r="A3" s="293"/>
      <c r="B3" s="272" t="s">
        <v>92</v>
      </c>
      <c r="C3" s="272"/>
      <c r="D3" s="272"/>
      <c r="E3" s="272"/>
      <c r="F3" s="263" t="s">
        <v>93</v>
      </c>
      <c r="G3" s="264"/>
      <c r="H3" s="264"/>
      <c r="I3" s="265"/>
      <c r="J3" s="263" t="s">
        <v>21</v>
      </c>
      <c r="K3" s="264"/>
      <c r="L3" s="264"/>
      <c r="M3" s="265"/>
      <c r="N3" s="279" t="s">
        <v>94</v>
      </c>
      <c r="O3" s="280"/>
      <c r="P3" s="280"/>
      <c r="Q3" s="281"/>
      <c r="R3" s="263" t="s">
        <v>22</v>
      </c>
      <c r="S3" s="264"/>
      <c r="T3" s="264"/>
      <c r="U3" s="265"/>
      <c r="V3" s="263" t="s">
        <v>95</v>
      </c>
      <c r="W3" s="264"/>
      <c r="X3" s="264"/>
      <c r="Y3" s="265"/>
      <c r="Z3" s="263" t="s">
        <v>23</v>
      </c>
      <c r="AA3" s="264"/>
      <c r="AB3" s="264"/>
      <c r="AC3" s="265"/>
      <c r="AD3" s="288" t="s">
        <v>24</v>
      </c>
      <c r="AE3" s="289"/>
      <c r="AF3" s="289"/>
      <c r="AG3" s="273"/>
      <c r="AH3" s="272" t="s">
        <v>25</v>
      </c>
      <c r="AI3" s="272"/>
      <c r="AJ3" s="272"/>
      <c r="AK3" s="272"/>
      <c r="AL3" s="288" t="s">
        <v>26</v>
      </c>
      <c r="AM3" s="289"/>
      <c r="AN3" s="289"/>
      <c r="AO3" s="289"/>
      <c r="AP3" s="289"/>
      <c r="AQ3" s="289"/>
      <c r="AR3" s="289"/>
      <c r="AS3" s="289"/>
      <c r="AT3" s="289"/>
      <c r="AU3" s="289"/>
      <c r="AV3" s="289"/>
      <c r="AW3" s="273"/>
      <c r="AX3" s="263" t="s">
        <v>27</v>
      </c>
      <c r="AY3" s="264"/>
      <c r="AZ3" s="264"/>
      <c r="BA3" s="265"/>
      <c r="BB3" s="21"/>
      <c r="BC3" s="22"/>
      <c r="BD3" s="22"/>
      <c r="BE3" s="22"/>
      <c r="BF3" s="278" t="s">
        <v>28</v>
      </c>
      <c r="BG3" s="278"/>
      <c r="BH3" s="278"/>
      <c r="BI3" s="278"/>
      <c r="BJ3" s="272" t="s">
        <v>29</v>
      </c>
      <c r="BK3" s="272"/>
      <c r="BL3" s="272"/>
      <c r="BM3" s="272"/>
      <c r="BN3" s="263" t="s">
        <v>30</v>
      </c>
      <c r="BO3" s="264"/>
      <c r="BP3" s="264"/>
      <c r="BQ3" s="265"/>
      <c r="BR3" s="272" t="s">
        <v>31</v>
      </c>
      <c r="BS3" s="272"/>
      <c r="BT3" s="272"/>
      <c r="BU3" s="272"/>
      <c r="BV3" s="279" t="s">
        <v>98</v>
      </c>
      <c r="BW3" s="280"/>
      <c r="BX3" s="280"/>
      <c r="BY3" s="281"/>
      <c r="BZ3" s="263" t="s">
        <v>32</v>
      </c>
      <c r="CA3" s="264"/>
      <c r="CB3" s="264"/>
      <c r="CC3" s="264"/>
      <c r="CD3" s="265"/>
      <c r="CE3" s="263" t="s">
        <v>18</v>
      </c>
      <c r="CF3" s="264"/>
      <c r="CG3" s="264"/>
      <c r="CH3" s="265"/>
      <c r="CI3" s="272" t="s">
        <v>33</v>
      </c>
      <c r="CJ3" s="272"/>
      <c r="CK3" s="272"/>
      <c r="CL3" s="23"/>
    </row>
    <row r="4" spans="1:90" ht="38.25" customHeight="1">
      <c r="A4" s="294"/>
      <c r="B4" s="272"/>
      <c r="C4" s="272"/>
      <c r="D4" s="272"/>
      <c r="E4" s="272"/>
      <c r="F4" s="266"/>
      <c r="G4" s="267"/>
      <c r="H4" s="267"/>
      <c r="I4" s="268"/>
      <c r="J4" s="266"/>
      <c r="K4" s="267"/>
      <c r="L4" s="267"/>
      <c r="M4" s="268"/>
      <c r="N4" s="282"/>
      <c r="O4" s="283"/>
      <c r="P4" s="283"/>
      <c r="Q4" s="284"/>
      <c r="R4" s="266"/>
      <c r="S4" s="267"/>
      <c r="T4" s="267"/>
      <c r="U4" s="268"/>
      <c r="V4" s="266"/>
      <c r="W4" s="267"/>
      <c r="X4" s="267"/>
      <c r="Y4" s="268"/>
      <c r="Z4" s="266"/>
      <c r="AA4" s="267"/>
      <c r="AB4" s="267"/>
      <c r="AC4" s="268"/>
      <c r="AD4" s="273" t="s">
        <v>34</v>
      </c>
      <c r="AE4" s="272"/>
      <c r="AF4" s="272"/>
      <c r="AG4" s="272"/>
      <c r="AH4" s="272"/>
      <c r="AI4" s="272"/>
      <c r="AJ4" s="272"/>
      <c r="AK4" s="272"/>
      <c r="AL4" s="272" t="s">
        <v>35</v>
      </c>
      <c r="AM4" s="272"/>
      <c r="AN4" s="272"/>
      <c r="AO4" s="272"/>
      <c r="AP4" s="272" t="s">
        <v>36</v>
      </c>
      <c r="AQ4" s="272"/>
      <c r="AR4" s="272"/>
      <c r="AS4" s="272"/>
      <c r="AT4" s="272" t="s">
        <v>37</v>
      </c>
      <c r="AU4" s="272"/>
      <c r="AV4" s="272"/>
      <c r="AW4" s="272"/>
      <c r="AX4" s="266"/>
      <c r="AY4" s="267"/>
      <c r="AZ4" s="267"/>
      <c r="BA4" s="268"/>
      <c r="BB4" s="24"/>
      <c r="BC4" s="25"/>
      <c r="BD4" s="274" t="s">
        <v>38</v>
      </c>
      <c r="BE4" s="275"/>
      <c r="BF4" s="278"/>
      <c r="BG4" s="278"/>
      <c r="BH4" s="278"/>
      <c r="BI4" s="278"/>
      <c r="BJ4" s="272"/>
      <c r="BK4" s="272"/>
      <c r="BL4" s="272"/>
      <c r="BM4" s="272"/>
      <c r="BN4" s="266"/>
      <c r="BO4" s="267"/>
      <c r="BP4" s="267"/>
      <c r="BQ4" s="268"/>
      <c r="BR4" s="272"/>
      <c r="BS4" s="272"/>
      <c r="BT4" s="272"/>
      <c r="BU4" s="272"/>
      <c r="BV4" s="282"/>
      <c r="BW4" s="283"/>
      <c r="BX4" s="283"/>
      <c r="BY4" s="284"/>
      <c r="BZ4" s="266"/>
      <c r="CA4" s="267"/>
      <c r="CB4" s="267"/>
      <c r="CC4" s="267"/>
      <c r="CD4" s="268"/>
      <c r="CE4" s="266"/>
      <c r="CF4" s="267"/>
      <c r="CG4" s="267"/>
      <c r="CH4" s="268"/>
      <c r="CI4" s="272"/>
      <c r="CJ4" s="272"/>
      <c r="CK4" s="272"/>
      <c r="CL4" s="23"/>
    </row>
    <row r="5" spans="1:90" ht="15" customHeight="1">
      <c r="A5" s="294"/>
      <c r="B5" s="290"/>
      <c r="C5" s="290"/>
      <c r="D5" s="290"/>
      <c r="E5" s="290"/>
      <c r="F5" s="266"/>
      <c r="G5" s="267"/>
      <c r="H5" s="267"/>
      <c r="I5" s="268"/>
      <c r="J5" s="269"/>
      <c r="K5" s="270"/>
      <c r="L5" s="270"/>
      <c r="M5" s="271"/>
      <c r="N5" s="285"/>
      <c r="O5" s="286"/>
      <c r="P5" s="286"/>
      <c r="Q5" s="287"/>
      <c r="R5" s="269"/>
      <c r="S5" s="270"/>
      <c r="T5" s="270"/>
      <c r="U5" s="271"/>
      <c r="V5" s="269"/>
      <c r="W5" s="270"/>
      <c r="X5" s="270"/>
      <c r="Y5" s="271"/>
      <c r="Z5" s="269"/>
      <c r="AA5" s="270"/>
      <c r="AB5" s="270"/>
      <c r="AC5" s="271"/>
      <c r="AD5" s="273"/>
      <c r="AE5" s="272"/>
      <c r="AF5" s="272"/>
      <c r="AG5" s="272"/>
      <c r="AH5" s="290"/>
      <c r="AI5" s="290"/>
      <c r="AJ5" s="290"/>
      <c r="AK5" s="290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69"/>
      <c r="AY5" s="270"/>
      <c r="AZ5" s="270"/>
      <c r="BA5" s="271"/>
      <c r="BB5" s="26"/>
      <c r="BC5" s="27"/>
      <c r="BD5" s="276"/>
      <c r="BE5" s="277"/>
      <c r="BF5" s="278"/>
      <c r="BG5" s="278"/>
      <c r="BH5" s="278"/>
      <c r="BI5" s="278"/>
      <c r="BJ5" s="272"/>
      <c r="BK5" s="272"/>
      <c r="BL5" s="272"/>
      <c r="BM5" s="272"/>
      <c r="BN5" s="269"/>
      <c r="BO5" s="270"/>
      <c r="BP5" s="270"/>
      <c r="BQ5" s="271"/>
      <c r="BR5" s="272"/>
      <c r="BS5" s="272"/>
      <c r="BT5" s="272"/>
      <c r="BU5" s="272"/>
      <c r="BV5" s="285"/>
      <c r="BW5" s="286"/>
      <c r="BX5" s="286"/>
      <c r="BY5" s="287"/>
      <c r="BZ5" s="269"/>
      <c r="CA5" s="270"/>
      <c r="CB5" s="270"/>
      <c r="CC5" s="270"/>
      <c r="CD5" s="271"/>
      <c r="CE5" s="269"/>
      <c r="CF5" s="270"/>
      <c r="CG5" s="270"/>
      <c r="CH5" s="271"/>
      <c r="CI5" s="272"/>
      <c r="CJ5" s="272"/>
      <c r="CK5" s="272"/>
      <c r="CL5" s="23"/>
    </row>
    <row r="6" spans="1:90" ht="35.25" customHeight="1">
      <c r="A6" s="294"/>
      <c r="B6" s="253">
        <v>2016</v>
      </c>
      <c r="C6" s="254">
        <v>2017</v>
      </c>
      <c r="D6" s="256" t="s">
        <v>39</v>
      </c>
      <c r="E6" s="256"/>
      <c r="F6" s="253">
        <v>2016</v>
      </c>
      <c r="G6" s="254">
        <v>2017</v>
      </c>
      <c r="H6" s="256" t="s">
        <v>39</v>
      </c>
      <c r="I6" s="256"/>
      <c r="J6" s="253">
        <v>2016</v>
      </c>
      <c r="K6" s="254">
        <v>2017</v>
      </c>
      <c r="L6" s="261" t="s">
        <v>39</v>
      </c>
      <c r="M6" s="262"/>
      <c r="N6" s="253">
        <v>2016</v>
      </c>
      <c r="O6" s="254">
        <v>2017</v>
      </c>
      <c r="P6" s="256" t="s">
        <v>39</v>
      </c>
      <c r="Q6" s="256"/>
      <c r="R6" s="253">
        <v>2016</v>
      </c>
      <c r="S6" s="254">
        <v>2017</v>
      </c>
      <c r="T6" s="252" t="s">
        <v>39</v>
      </c>
      <c r="U6" s="252"/>
      <c r="V6" s="252">
        <v>2016</v>
      </c>
      <c r="W6" s="252">
        <v>2017</v>
      </c>
      <c r="X6" s="259" t="s">
        <v>39</v>
      </c>
      <c r="Y6" s="260"/>
      <c r="Z6" s="257">
        <v>2016</v>
      </c>
      <c r="AA6" s="257">
        <v>2017</v>
      </c>
      <c r="AB6" s="256" t="s">
        <v>39</v>
      </c>
      <c r="AC6" s="256"/>
      <c r="AD6" s="252">
        <v>2016</v>
      </c>
      <c r="AE6" s="257">
        <v>2017</v>
      </c>
      <c r="AF6" s="256" t="s">
        <v>39</v>
      </c>
      <c r="AG6" s="256"/>
      <c r="AH6" s="252">
        <v>2016</v>
      </c>
      <c r="AI6" s="257">
        <v>2017</v>
      </c>
      <c r="AJ6" s="256" t="s">
        <v>39</v>
      </c>
      <c r="AK6" s="256"/>
      <c r="AL6" s="252">
        <v>2016</v>
      </c>
      <c r="AM6" s="257">
        <v>2017</v>
      </c>
      <c r="AN6" s="256" t="s">
        <v>39</v>
      </c>
      <c r="AO6" s="256"/>
      <c r="AP6" s="252">
        <v>2016</v>
      </c>
      <c r="AQ6" s="257">
        <v>2017</v>
      </c>
      <c r="AR6" s="256" t="s">
        <v>39</v>
      </c>
      <c r="AS6" s="256"/>
      <c r="AT6" s="252">
        <v>2016</v>
      </c>
      <c r="AU6" s="257">
        <v>2017</v>
      </c>
      <c r="AV6" s="256" t="s">
        <v>39</v>
      </c>
      <c r="AW6" s="256"/>
      <c r="AX6" s="253">
        <v>2016</v>
      </c>
      <c r="AY6" s="254">
        <v>2017</v>
      </c>
      <c r="AZ6" s="256" t="s">
        <v>39</v>
      </c>
      <c r="BA6" s="256"/>
      <c r="BB6" s="28"/>
      <c r="BC6" s="29"/>
      <c r="BD6" s="29"/>
      <c r="BE6" s="29"/>
      <c r="BF6" s="253">
        <v>2016</v>
      </c>
      <c r="BG6" s="254">
        <v>2017</v>
      </c>
      <c r="BH6" s="256" t="s">
        <v>39</v>
      </c>
      <c r="BI6" s="256"/>
      <c r="BJ6" s="256" t="s">
        <v>40</v>
      </c>
      <c r="BK6" s="256"/>
      <c r="BL6" s="256" t="s">
        <v>39</v>
      </c>
      <c r="BM6" s="256"/>
      <c r="BN6" s="253">
        <v>2016</v>
      </c>
      <c r="BO6" s="254">
        <v>2017</v>
      </c>
      <c r="BP6" s="256" t="s">
        <v>39</v>
      </c>
      <c r="BQ6" s="256"/>
      <c r="BR6" s="253">
        <v>2016</v>
      </c>
      <c r="BS6" s="254">
        <v>2017</v>
      </c>
      <c r="BT6" s="256" t="s">
        <v>39</v>
      </c>
      <c r="BU6" s="256"/>
      <c r="BV6" s="253">
        <v>2016</v>
      </c>
      <c r="BW6" s="254">
        <v>2017</v>
      </c>
      <c r="BX6" s="256" t="s">
        <v>39</v>
      </c>
      <c r="BY6" s="256"/>
      <c r="BZ6" s="253">
        <v>2016</v>
      </c>
      <c r="CA6" s="254">
        <v>2017</v>
      </c>
      <c r="CB6" s="256" t="s">
        <v>39</v>
      </c>
      <c r="CC6" s="256"/>
      <c r="CD6" s="252" t="s">
        <v>42</v>
      </c>
      <c r="CE6" s="253">
        <v>2016</v>
      </c>
      <c r="CF6" s="254">
        <v>2017</v>
      </c>
      <c r="CG6" s="256" t="s">
        <v>39</v>
      </c>
      <c r="CH6" s="256"/>
      <c r="CI6" s="253">
        <v>2016</v>
      </c>
      <c r="CJ6" s="254">
        <v>2017</v>
      </c>
      <c r="CK6" s="250" t="s">
        <v>41</v>
      </c>
      <c r="CL6" s="30"/>
    </row>
    <row r="7" spans="1:90" s="38" customFormat="1" ht="18.75" customHeight="1">
      <c r="A7" s="295"/>
      <c r="B7" s="253"/>
      <c r="C7" s="255"/>
      <c r="D7" s="31" t="s">
        <v>4</v>
      </c>
      <c r="E7" s="31" t="s">
        <v>41</v>
      </c>
      <c r="F7" s="253"/>
      <c r="G7" s="255"/>
      <c r="H7" s="31" t="s">
        <v>4</v>
      </c>
      <c r="I7" s="31" t="s">
        <v>41</v>
      </c>
      <c r="J7" s="253"/>
      <c r="K7" s="255"/>
      <c r="L7" s="31" t="s">
        <v>4</v>
      </c>
      <c r="M7" s="31" t="s">
        <v>41</v>
      </c>
      <c r="N7" s="253"/>
      <c r="O7" s="255"/>
      <c r="P7" s="31" t="s">
        <v>4</v>
      </c>
      <c r="Q7" s="31" t="s">
        <v>41</v>
      </c>
      <c r="R7" s="253"/>
      <c r="S7" s="255"/>
      <c r="T7" s="32" t="s">
        <v>4</v>
      </c>
      <c r="U7" s="32" t="s">
        <v>41</v>
      </c>
      <c r="V7" s="252"/>
      <c r="W7" s="252"/>
      <c r="X7" s="32" t="s">
        <v>4</v>
      </c>
      <c r="Y7" s="32" t="s">
        <v>41</v>
      </c>
      <c r="Z7" s="258"/>
      <c r="AA7" s="258"/>
      <c r="AB7" s="31" t="s">
        <v>4</v>
      </c>
      <c r="AC7" s="31" t="s">
        <v>41</v>
      </c>
      <c r="AD7" s="252"/>
      <c r="AE7" s="258"/>
      <c r="AF7" s="31" t="s">
        <v>4</v>
      </c>
      <c r="AG7" s="31" t="s">
        <v>41</v>
      </c>
      <c r="AH7" s="252"/>
      <c r="AI7" s="258"/>
      <c r="AJ7" s="31" t="s">
        <v>4</v>
      </c>
      <c r="AK7" s="31" t="s">
        <v>41</v>
      </c>
      <c r="AL7" s="252"/>
      <c r="AM7" s="258"/>
      <c r="AN7" s="31" t="s">
        <v>4</v>
      </c>
      <c r="AO7" s="31" t="s">
        <v>41</v>
      </c>
      <c r="AP7" s="252"/>
      <c r="AQ7" s="258"/>
      <c r="AR7" s="31" t="s">
        <v>4</v>
      </c>
      <c r="AS7" s="31" t="s">
        <v>41</v>
      </c>
      <c r="AT7" s="252"/>
      <c r="AU7" s="258"/>
      <c r="AV7" s="31" t="s">
        <v>4</v>
      </c>
      <c r="AW7" s="31" t="s">
        <v>41</v>
      </c>
      <c r="AX7" s="253"/>
      <c r="AY7" s="255"/>
      <c r="AZ7" s="31" t="s">
        <v>4</v>
      </c>
      <c r="BA7" s="31" t="s">
        <v>41</v>
      </c>
      <c r="BB7" s="33">
        <v>2016</v>
      </c>
      <c r="BC7" s="34">
        <v>2017</v>
      </c>
      <c r="BD7" s="35">
        <v>2016</v>
      </c>
      <c r="BE7" s="36">
        <v>2017</v>
      </c>
      <c r="BF7" s="253"/>
      <c r="BG7" s="255"/>
      <c r="BH7" s="31" t="s">
        <v>4</v>
      </c>
      <c r="BI7" s="31" t="s">
        <v>41</v>
      </c>
      <c r="BJ7" s="37">
        <v>2016</v>
      </c>
      <c r="BK7" s="37">
        <v>2017</v>
      </c>
      <c r="BL7" s="31" t="s">
        <v>4</v>
      </c>
      <c r="BM7" s="31" t="s">
        <v>41</v>
      </c>
      <c r="BN7" s="253"/>
      <c r="BO7" s="255"/>
      <c r="BP7" s="31" t="s">
        <v>4</v>
      </c>
      <c r="BQ7" s="31" t="s">
        <v>41</v>
      </c>
      <c r="BR7" s="253"/>
      <c r="BS7" s="255"/>
      <c r="BT7" s="31" t="s">
        <v>4</v>
      </c>
      <c r="BU7" s="31" t="s">
        <v>41</v>
      </c>
      <c r="BV7" s="253"/>
      <c r="BW7" s="255"/>
      <c r="BX7" s="31" t="s">
        <v>4</v>
      </c>
      <c r="BY7" s="31" t="s">
        <v>41</v>
      </c>
      <c r="BZ7" s="253"/>
      <c r="CA7" s="255"/>
      <c r="CB7" s="31" t="s">
        <v>4</v>
      </c>
      <c r="CC7" s="31" t="s">
        <v>41</v>
      </c>
      <c r="CD7" s="252"/>
      <c r="CE7" s="253"/>
      <c r="CF7" s="255"/>
      <c r="CG7" s="31" t="s">
        <v>4</v>
      </c>
      <c r="CH7" s="31" t="s">
        <v>41</v>
      </c>
      <c r="CI7" s="253"/>
      <c r="CJ7" s="255"/>
      <c r="CK7" s="251"/>
      <c r="CL7" s="30"/>
    </row>
    <row r="8" spans="1:90" s="212" customFormat="1" ht="12.75" customHeight="1">
      <c r="A8" s="210" t="s">
        <v>43</v>
      </c>
      <c r="B8" s="210">
        <v>1</v>
      </c>
      <c r="C8" s="210">
        <f>B8+1</f>
        <v>2</v>
      </c>
      <c r="D8" s="210">
        <f aca="true" t="shared" si="0" ref="D8:BO8">C8+1</f>
        <v>3</v>
      </c>
      <c r="E8" s="210">
        <f t="shared" si="0"/>
        <v>4</v>
      </c>
      <c r="F8" s="210">
        <f t="shared" si="0"/>
        <v>5</v>
      </c>
      <c r="G8" s="210">
        <f t="shared" si="0"/>
        <v>6</v>
      </c>
      <c r="H8" s="210">
        <f t="shared" si="0"/>
        <v>7</v>
      </c>
      <c r="I8" s="210">
        <f t="shared" si="0"/>
        <v>8</v>
      </c>
      <c r="J8" s="210">
        <f t="shared" si="0"/>
        <v>9</v>
      </c>
      <c r="K8" s="210">
        <f t="shared" si="0"/>
        <v>10</v>
      </c>
      <c r="L8" s="210">
        <f t="shared" si="0"/>
        <v>11</v>
      </c>
      <c r="M8" s="210">
        <f t="shared" si="0"/>
        <v>12</v>
      </c>
      <c r="N8" s="210">
        <f t="shared" si="0"/>
        <v>13</v>
      </c>
      <c r="O8" s="210">
        <f t="shared" si="0"/>
        <v>14</v>
      </c>
      <c r="P8" s="210">
        <f t="shared" si="0"/>
        <v>15</v>
      </c>
      <c r="Q8" s="210">
        <f t="shared" si="0"/>
        <v>16</v>
      </c>
      <c r="R8" s="210">
        <f t="shared" si="0"/>
        <v>17</v>
      </c>
      <c r="S8" s="210">
        <f t="shared" si="0"/>
        <v>18</v>
      </c>
      <c r="T8" s="210">
        <f t="shared" si="0"/>
        <v>19</v>
      </c>
      <c r="U8" s="210">
        <f t="shared" si="0"/>
        <v>20</v>
      </c>
      <c r="V8" s="210">
        <f t="shared" si="0"/>
        <v>21</v>
      </c>
      <c r="W8" s="210">
        <f t="shared" si="0"/>
        <v>22</v>
      </c>
      <c r="X8" s="210">
        <f t="shared" si="0"/>
        <v>23</v>
      </c>
      <c r="Y8" s="210">
        <f t="shared" si="0"/>
        <v>24</v>
      </c>
      <c r="Z8" s="210">
        <f t="shared" si="0"/>
        <v>25</v>
      </c>
      <c r="AA8" s="210">
        <f t="shared" si="0"/>
        <v>26</v>
      </c>
      <c r="AB8" s="210">
        <f t="shared" si="0"/>
        <v>27</v>
      </c>
      <c r="AC8" s="210">
        <f t="shared" si="0"/>
        <v>28</v>
      </c>
      <c r="AD8" s="210">
        <f t="shared" si="0"/>
        <v>29</v>
      </c>
      <c r="AE8" s="210">
        <f t="shared" si="0"/>
        <v>30</v>
      </c>
      <c r="AF8" s="210">
        <f t="shared" si="0"/>
        <v>31</v>
      </c>
      <c r="AG8" s="210">
        <f t="shared" si="0"/>
        <v>32</v>
      </c>
      <c r="AH8" s="210">
        <f t="shared" si="0"/>
        <v>33</v>
      </c>
      <c r="AI8" s="210">
        <f t="shared" si="0"/>
        <v>34</v>
      </c>
      <c r="AJ8" s="210">
        <f t="shared" si="0"/>
        <v>35</v>
      </c>
      <c r="AK8" s="210">
        <f t="shared" si="0"/>
        <v>36</v>
      </c>
      <c r="AL8" s="210">
        <f t="shared" si="0"/>
        <v>37</v>
      </c>
      <c r="AM8" s="210">
        <f t="shared" si="0"/>
        <v>38</v>
      </c>
      <c r="AN8" s="210">
        <f t="shared" si="0"/>
        <v>39</v>
      </c>
      <c r="AO8" s="210">
        <f t="shared" si="0"/>
        <v>40</v>
      </c>
      <c r="AP8" s="210">
        <f t="shared" si="0"/>
        <v>41</v>
      </c>
      <c r="AQ8" s="210">
        <f t="shared" si="0"/>
        <v>42</v>
      </c>
      <c r="AR8" s="210">
        <f t="shared" si="0"/>
        <v>43</v>
      </c>
      <c r="AS8" s="210">
        <f t="shared" si="0"/>
        <v>44</v>
      </c>
      <c r="AT8" s="210">
        <f t="shared" si="0"/>
        <v>45</v>
      </c>
      <c r="AU8" s="210">
        <f t="shared" si="0"/>
        <v>46</v>
      </c>
      <c r="AV8" s="210">
        <f t="shared" si="0"/>
        <v>47</v>
      </c>
      <c r="AW8" s="210">
        <f t="shared" si="0"/>
        <v>48</v>
      </c>
      <c r="AX8" s="210">
        <f t="shared" si="0"/>
        <v>49</v>
      </c>
      <c r="AY8" s="210">
        <f t="shared" si="0"/>
        <v>50</v>
      </c>
      <c r="AZ8" s="210">
        <f t="shared" si="0"/>
        <v>51</v>
      </c>
      <c r="BA8" s="210">
        <f t="shared" si="0"/>
        <v>52</v>
      </c>
      <c r="BB8" s="210">
        <f t="shared" si="0"/>
        <v>53</v>
      </c>
      <c r="BC8" s="210">
        <f t="shared" si="0"/>
        <v>54</v>
      </c>
      <c r="BD8" s="210">
        <f t="shared" si="0"/>
        <v>55</v>
      </c>
      <c r="BE8" s="210">
        <f t="shared" si="0"/>
        <v>56</v>
      </c>
      <c r="BF8" s="210">
        <f t="shared" si="0"/>
        <v>57</v>
      </c>
      <c r="BG8" s="210">
        <f t="shared" si="0"/>
        <v>58</v>
      </c>
      <c r="BH8" s="210">
        <f t="shared" si="0"/>
        <v>59</v>
      </c>
      <c r="BI8" s="210">
        <f t="shared" si="0"/>
        <v>60</v>
      </c>
      <c r="BJ8" s="210">
        <f t="shared" si="0"/>
        <v>61</v>
      </c>
      <c r="BK8" s="210">
        <f t="shared" si="0"/>
        <v>62</v>
      </c>
      <c r="BL8" s="210">
        <f t="shared" si="0"/>
        <v>63</v>
      </c>
      <c r="BM8" s="210">
        <f t="shared" si="0"/>
        <v>64</v>
      </c>
      <c r="BN8" s="210">
        <f t="shared" si="0"/>
        <v>65</v>
      </c>
      <c r="BO8" s="210">
        <f t="shared" si="0"/>
        <v>66</v>
      </c>
      <c r="BP8" s="210">
        <f aca="true" t="shared" si="1" ref="BP8:CK8">BO8+1</f>
        <v>67</v>
      </c>
      <c r="BQ8" s="210">
        <f t="shared" si="1"/>
        <v>68</v>
      </c>
      <c r="BR8" s="210">
        <f t="shared" si="1"/>
        <v>69</v>
      </c>
      <c r="BS8" s="210">
        <f t="shared" si="1"/>
        <v>70</v>
      </c>
      <c r="BT8" s="210">
        <f t="shared" si="1"/>
        <v>71</v>
      </c>
      <c r="BU8" s="210">
        <f t="shared" si="1"/>
        <v>72</v>
      </c>
      <c r="BV8" s="210">
        <f t="shared" si="1"/>
        <v>73</v>
      </c>
      <c r="BW8" s="210">
        <f t="shared" si="1"/>
        <v>74</v>
      </c>
      <c r="BX8" s="210">
        <f t="shared" si="1"/>
        <v>75</v>
      </c>
      <c r="BY8" s="210">
        <f t="shared" si="1"/>
        <v>76</v>
      </c>
      <c r="BZ8" s="210">
        <f t="shared" si="1"/>
        <v>77</v>
      </c>
      <c r="CA8" s="210">
        <f t="shared" si="1"/>
        <v>78</v>
      </c>
      <c r="CB8" s="210">
        <f t="shared" si="1"/>
        <v>79</v>
      </c>
      <c r="CC8" s="210">
        <f t="shared" si="1"/>
        <v>80</v>
      </c>
      <c r="CD8" s="210">
        <f t="shared" si="1"/>
        <v>81</v>
      </c>
      <c r="CE8" s="210">
        <f t="shared" si="1"/>
        <v>82</v>
      </c>
      <c r="CF8" s="210">
        <f t="shared" si="1"/>
        <v>83</v>
      </c>
      <c r="CG8" s="210">
        <f t="shared" si="1"/>
        <v>84</v>
      </c>
      <c r="CH8" s="210">
        <f t="shared" si="1"/>
        <v>85</v>
      </c>
      <c r="CI8" s="210">
        <f t="shared" si="1"/>
        <v>86</v>
      </c>
      <c r="CJ8" s="210">
        <f t="shared" si="1"/>
        <v>87</v>
      </c>
      <c r="CK8" s="210">
        <f t="shared" si="1"/>
        <v>88</v>
      </c>
      <c r="CL8" s="211"/>
    </row>
    <row r="9" spans="1:91" s="51" customFormat="1" ht="18.75" customHeight="1">
      <c r="A9" s="39" t="s">
        <v>134</v>
      </c>
      <c r="B9" s="40">
        <f>SUM(B10:B27)</f>
        <v>33430</v>
      </c>
      <c r="C9" s="40">
        <f>SUM(C10:C27)</f>
        <v>29653</v>
      </c>
      <c r="D9" s="41">
        <f>C9/B9*100</f>
        <v>88.70176488184266</v>
      </c>
      <c r="E9" s="40">
        <f>C9-B9</f>
        <v>-3777</v>
      </c>
      <c r="F9" s="40">
        <f>SUM(F10:F27)</f>
        <v>21691</v>
      </c>
      <c r="G9" s="40">
        <f>SUM(G10:G27)</f>
        <v>20453</v>
      </c>
      <c r="H9" s="41">
        <f>G9/F9*100</f>
        <v>94.29256373611176</v>
      </c>
      <c r="I9" s="40">
        <f>G9-F9</f>
        <v>-1238</v>
      </c>
      <c r="J9" s="40">
        <f>SUM(J10:J27)</f>
        <v>24602</v>
      </c>
      <c r="K9" s="40">
        <f>SUM(K10:K27)</f>
        <v>25196</v>
      </c>
      <c r="L9" s="41">
        <f>K9/J9*100</f>
        <v>102.41443785058127</v>
      </c>
      <c r="M9" s="40">
        <f>K9-J9</f>
        <v>594</v>
      </c>
      <c r="N9" s="40">
        <f>SUM(N10:N27)</f>
        <v>439</v>
      </c>
      <c r="O9" s="40">
        <f>SUM(O10:O27)</f>
        <v>493</v>
      </c>
      <c r="P9" s="41">
        <f>O9/N9*100</f>
        <v>112.30068337129842</v>
      </c>
      <c r="Q9" s="40">
        <f>O9-N9</f>
        <v>54</v>
      </c>
      <c r="R9" s="40">
        <f>SUM(R10:R27)</f>
        <v>3707</v>
      </c>
      <c r="S9" s="40">
        <f>SUM(S10:S27)</f>
        <v>3728</v>
      </c>
      <c r="T9" s="41">
        <f>S9/R9*100</f>
        <v>100.56649581872135</v>
      </c>
      <c r="U9" s="40">
        <f>S9-R9</f>
        <v>21</v>
      </c>
      <c r="V9" s="40">
        <f>SUM(V10:V27)</f>
        <v>509</v>
      </c>
      <c r="W9" s="40">
        <f>SUM(W10:W27)</f>
        <v>596</v>
      </c>
      <c r="X9" s="41">
        <f>W9/V9*100</f>
        <v>117.09233791748525</v>
      </c>
      <c r="Y9" s="40">
        <f>W9-V9</f>
        <v>87</v>
      </c>
      <c r="Z9" s="40">
        <f>SUM(Z10:Z27)</f>
        <v>99453</v>
      </c>
      <c r="AA9" s="40">
        <f>SUM(AA10:AA27)</f>
        <v>109406</v>
      </c>
      <c r="AB9" s="41">
        <f>AA9/Z9*100</f>
        <v>110.0077423506581</v>
      </c>
      <c r="AC9" s="40">
        <f>AA9-Z9</f>
        <v>9953</v>
      </c>
      <c r="AD9" s="40">
        <f>SUM(AD10:AD27)</f>
        <v>32538</v>
      </c>
      <c r="AE9" s="40">
        <f>SUM(AE10:AE27)</f>
        <v>29152</v>
      </c>
      <c r="AF9" s="41">
        <f>AE9/AD9*100</f>
        <v>89.59370582088636</v>
      </c>
      <c r="AG9" s="40">
        <f>AE9-AD9</f>
        <v>-3386</v>
      </c>
      <c r="AH9" s="40">
        <f>SUM(AH10:AH27)</f>
        <v>37159</v>
      </c>
      <c r="AI9" s="40">
        <f>SUM(AI10:AI27)</f>
        <v>45187</v>
      </c>
      <c r="AJ9" s="41">
        <f>AI9/AH9*100</f>
        <v>121.60445652466427</v>
      </c>
      <c r="AK9" s="40">
        <f>AI9-AH9</f>
        <v>8028</v>
      </c>
      <c r="AL9" s="40">
        <f>SUM(AL10:AL27)</f>
        <v>6367</v>
      </c>
      <c r="AM9" s="40">
        <f>SUM(AM10:AM27)</f>
        <v>6797</v>
      </c>
      <c r="AN9" s="41">
        <f>AM9/AL9*100</f>
        <v>106.75357311135542</v>
      </c>
      <c r="AO9" s="40">
        <f>AM9-AL9</f>
        <v>430</v>
      </c>
      <c r="AP9" s="40">
        <f>SUM(AP10:AP27)</f>
        <v>1640</v>
      </c>
      <c r="AQ9" s="40">
        <f>SUM(AQ10:AQ27)</f>
        <v>8800</v>
      </c>
      <c r="AR9" s="41">
        <f>AQ9/AP9*100</f>
        <v>536.5853658536586</v>
      </c>
      <c r="AS9" s="40">
        <f>AQ9-AP9</f>
        <v>7160</v>
      </c>
      <c r="AT9" s="40">
        <f>SUM(AT10:AT27)</f>
        <v>29152</v>
      </c>
      <c r="AU9" s="40">
        <f>SUM(AU10:AU27)</f>
        <v>29590</v>
      </c>
      <c r="AV9" s="41">
        <f>AU9/AT9*100</f>
        <v>101.50246981339188</v>
      </c>
      <c r="AW9" s="40">
        <f>AU9-AT9</f>
        <v>438</v>
      </c>
      <c r="AX9" s="40">
        <f>SUM(AX10:AX27)</f>
        <v>7066</v>
      </c>
      <c r="AY9" s="40">
        <f>SUM(AY10:AY27)</f>
        <v>7318</v>
      </c>
      <c r="AZ9" s="41">
        <f>AY9/AX9*100</f>
        <v>103.56637418624399</v>
      </c>
      <c r="BA9" s="40">
        <f>AY9-AX9</f>
        <v>252</v>
      </c>
      <c r="BB9" s="44">
        <f aca="true" t="shared" si="2" ref="BB9:BC27">B9-BD9-BN9</f>
        <v>-54153</v>
      </c>
      <c r="BC9" s="45">
        <f t="shared" si="2"/>
        <v>-56145</v>
      </c>
      <c r="BD9" s="45">
        <f>SUM(BD10:BD27)</f>
        <v>78383</v>
      </c>
      <c r="BE9" s="46">
        <f>SUM(BE10:BE27)</f>
        <v>77619</v>
      </c>
      <c r="BF9" s="40">
        <f>SUM(BF10:BF27)</f>
        <v>5988</v>
      </c>
      <c r="BG9" s="40">
        <f>SUM(BG10:BG27)</f>
        <v>6972</v>
      </c>
      <c r="BH9" s="41">
        <f>BG9/BF9*100</f>
        <v>116.43286573146293</v>
      </c>
      <c r="BI9" s="40">
        <f>BG9-BF9</f>
        <v>984</v>
      </c>
      <c r="BJ9" s="40">
        <f>SUM(BJ10:BJ27)</f>
        <v>31591</v>
      </c>
      <c r="BK9" s="40">
        <f>SUM(BK10:BK27)</f>
        <v>35780</v>
      </c>
      <c r="BL9" s="41">
        <f>BK9/BJ9*100</f>
        <v>113.26010572631446</v>
      </c>
      <c r="BM9" s="40">
        <f>BK9-BJ9</f>
        <v>4189</v>
      </c>
      <c r="BN9" s="40">
        <f>SUM(BN10:BN27)</f>
        <v>9200</v>
      </c>
      <c r="BO9" s="40">
        <f>SUM(BO10:BO27)</f>
        <v>8179</v>
      </c>
      <c r="BP9" s="41">
        <f>BO9/BN9*100</f>
        <v>88.90217391304348</v>
      </c>
      <c r="BQ9" s="40">
        <f>BO9-BN9</f>
        <v>-1021</v>
      </c>
      <c r="BR9" s="40">
        <f>SUM(BR10:BR27)</f>
        <v>7492</v>
      </c>
      <c r="BS9" s="40">
        <f>SUM(BS10:BS27)</f>
        <v>6503</v>
      </c>
      <c r="BT9" s="41">
        <f>BS9/BR9*100</f>
        <v>86.79925253603844</v>
      </c>
      <c r="BU9" s="40">
        <f>BS9-BR9</f>
        <v>-989</v>
      </c>
      <c r="BV9" s="40">
        <v>1927.8</v>
      </c>
      <c r="BW9" s="40">
        <v>2088.4</v>
      </c>
      <c r="BX9" s="41">
        <f>BW9/BV9*100</f>
        <v>108.33073970328873</v>
      </c>
      <c r="BY9" s="40">
        <f>BW9-BV9</f>
        <v>160.60000000000014</v>
      </c>
      <c r="BZ9" s="40">
        <f>SUM(BZ10:BZ27)</f>
        <v>1648</v>
      </c>
      <c r="CA9" s="40">
        <f>SUM(CA10:CA27)</f>
        <v>2227</v>
      </c>
      <c r="CB9" s="41">
        <f>CA9/BZ9*100</f>
        <v>135.13349514563106</v>
      </c>
      <c r="CC9" s="40">
        <f>CA9-BZ9</f>
        <v>579</v>
      </c>
      <c r="CD9" s="40">
        <v>331</v>
      </c>
      <c r="CE9" s="40">
        <v>2787.12</v>
      </c>
      <c r="CF9" s="40">
        <v>4100.1</v>
      </c>
      <c r="CG9" s="41">
        <f>CF9/CE9*100</f>
        <v>147.10884353741497</v>
      </c>
      <c r="CH9" s="40">
        <f>CF9-CE9</f>
        <v>1312.9800000000005</v>
      </c>
      <c r="CI9" s="49">
        <v>6</v>
      </c>
      <c r="CJ9" s="49">
        <v>4</v>
      </c>
      <c r="CK9" s="43">
        <f>CJ9-CI9</f>
        <v>-2</v>
      </c>
      <c r="CL9" s="50"/>
      <c r="CM9" s="50"/>
    </row>
    <row r="10" spans="1:93" ht="21.75" customHeight="1">
      <c r="A10" s="52" t="s">
        <v>135</v>
      </c>
      <c r="B10" s="53">
        <v>1683</v>
      </c>
      <c r="C10" s="54">
        <v>1699</v>
      </c>
      <c r="D10" s="41">
        <f aca="true" t="shared" si="3" ref="D10:D27">C10/B10*100</f>
        <v>100.95068330362449</v>
      </c>
      <c r="E10" s="40">
        <f aca="true" t="shared" si="4" ref="E10:E27">C10-B10</f>
        <v>16</v>
      </c>
      <c r="F10" s="53">
        <v>1069</v>
      </c>
      <c r="G10" s="53">
        <v>1086</v>
      </c>
      <c r="H10" s="41">
        <f aca="true" t="shared" si="5" ref="H10:H27">G10/F10*100</f>
        <v>101.59027128157156</v>
      </c>
      <c r="I10" s="40">
        <f aca="true" t="shared" si="6" ref="I10:I27">G10-F10</f>
        <v>17</v>
      </c>
      <c r="J10" s="53">
        <v>1095</v>
      </c>
      <c r="K10" s="53">
        <v>1189</v>
      </c>
      <c r="L10" s="41">
        <f aca="true" t="shared" si="7" ref="L10:L27">K10/J10*100</f>
        <v>108.58447488584476</v>
      </c>
      <c r="M10" s="40">
        <f aca="true" t="shared" si="8" ref="M10:M27">K10-J10</f>
        <v>94</v>
      </c>
      <c r="N10" s="55">
        <v>16</v>
      </c>
      <c r="O10" s="53">
        <v>18</v>
      </c>
      <c r="P10" s="41">
        <f aca="true" t="shared" si="9" ref="P10:P27">O10/N10*100</f>
        <v>112.5</v>
      </c>
      <c r="Q10" s="40">
        <f aca="true" t="shared" si="10" ref="Q10:Q27">O10-N10</f>
        <v>2</v>
      </c>
      <c r="R10" s="53">
        <v>207</v>
      </c>
      <c r="S10" s="55">
        <v>214</v>
      </c>
      <c r="T10" s="41">
        <f aca="true" t="shared" si="11" ref="T10:T27">S10/R10*100</f>
        <v>103.38164251207729</v>
      </c>
      <c r="U10" s="40">
        <f aca="true" t="shared" si="12" ref="U10:U27">S10-R10</f>
        <v>7</v>
      </c>
      <c r="V10" s="43">
        <v>43</v>
      </c>
      <c r="W10" s="43">
        <v>63</v>
      </c>
      <c r="X10" s="41">
        <f aca="true" t="shared" si="13" ref="X10:X27">W10/V10*100</f>
        <v>146.51162790697674</v>
      </c>
      <c r="Y10" s="40">
        <f aca="true" t="shared" si="14" ref="Y10:Y27">W10-V10</f>
        <v>20</v>
      </c>
      <c r="Z10" s="53">
        <v>3712</v>
      </c>
      <c r="AA10" s="53">
        <v>4854</v>
      </c>
      <c r="AB10" s="41">
        <f aca="true" t="shared" si="15" ref="AB10:AB27">AA10/Z10*100</f>
        <v>130.76508620689654</v>
      </c>
      <c r="AC10" s="40">
        <f aca="true" t="shared" si="16" ref="AC10:AC27">AA10-Z10</f>
        <v>1142</v>
      </c>
      <c r="AD10" s="53">
        <v>1652</v>
      </c>
      <c r="AE10" s="53">
        <v>1677</v>
      </c>
      <c r="AF10" s="41">
        <v>101.51331719128329</v>
      </c>
      <c r="AG10" s="40">
        <v>25</v>
      </c>
      <c r="AH10" s="53">
        <v>1172</v>
      </c>
      <c r="AI10" s="54">
        <v>1518</v>
      </c>
      <c r="AJ10" s="41">
        <f aca="true" t="shared" si="17" ref="AJ10:AJ27">AI10/AH10*100</f>
        <v>129.5221843003413</v>
      </c>
      <c r="AK10" s="40">
        <f aca="true" t="shared" si="18" ref="AK10:AK27">AI10-AH10</f>
        <v>346</v>
      </c>
      <c r="AL10" s="53">
        <v>440</v>
      </c>
      <c r="AM10" s="53">
        <v>461</v>
      </c>
      <c r="AN10" s="41">
        <f aca="true" t="shared" si="19" ref="AN10:AN27">AM10/AL10*100</f>
        <v>104.77272727272727</v>
      </c>
      <c r="AO10" s="40">
        <f aca="true" t="shared" si="20" ref="AO10:AO27">AM10-AL10</f>
        <v>21</v>
      </c>
      <c r="AP10" s="53">
        <v>20</v>
      </c>
      <c r="AQ10" s="53">
        <v>202</v>
      </c>
      <c r="AR10" s="41">
        <v>0</v>
      </c>
      <c r="AS10" s="40">
        <f aca="true" t="shared" si="21" ref="AS10:AS27">AQ10-AP10</f>
        <v>182</v>
      </c>
      <c r="AT10" s="53">
        <v>712</v>
      </c>
      <c r="AU10" s="53">
        <v>855</v>
      </c>
      <c r="AV10" s="41">
        <f aca="true" t="shared" si="22" ref="AV10:AV27">AU10/AT10*100</f>
        <v>120.08426966292134</v>
      </c>
      <c r="AW10" s="40">
        <f aca="true" t="shared" si="23" ref="AW10:AW27">AU10-AT10</f>
        <v>143</v>
      </c>
      <c r="AX10" s="53">
        <v>499</v>
      </c>
      <c r="AY10" s="53">
        <v>434</v>
      </c>
      <c r="AZ10" s="42">
        <f aca="true" t="shared" si="24" ref="AZ10:AZ27">AY10/AX10*100</f>
        <v>86.97394789579158</v>
      </c>
      <c r="BA10" s="40">
        <f aca="true" t="shared" si="25" ref="BA10:BA27">AY10-AX10</f>
        <v>-65</v>
      </c>
      <c r="BB10" s="44">
        <f t="shared" si="2"/>
        <v>-5217</v>
      </c>
      <c r="BC10" s="45">
        <f t="shared" si="2"/>
        <v>-4294</v>
      </c>
      <c r="BD10" s="45">
        <v>6287</v>
      </c>
      <c r="BE10" s="46">
        <v>5448</v>
      </c>
      <c r="BF10" s="56">
        <v>300</v>
      </c>
      <c r="BG10" s="56">
        <v>322</v>
      </c>
      <c r="BH10" s="48">
        <f aca="true" t="shared" si="26" ref="BH10:BH27">ROUND(BG10/BF10*100,1)</f>
        <v>107.3</v>
      </c>
      <c r="BI10" s="47">
        <f aca="true" t="shared" si="27" ref="BI10:BI27">BG10-BF10</f>
        <v>22</v>
      </c>
      <c r="BJ10" s="57">
        <v>1059</v>
      </c>
      <c r="BK10" s="53">
        <v>1178</v>
      </c>
      <c r="BL10" s="42">
        <f aca="true" t="shared" si="28" ref="BL10:BL27">ROUND(BK10/BJ10*100,1)</f>
        <v>111.2</v>
      </c>
      <c r="BM10" s="40">
        <f aca="true" t="shared" si="29" ref="BM10:BM27">BK10-BJ10</f>
        <v>119</v>
      </c>
      <c r="BN10" s="53">
        <v>613</v>
      </c>
      <c r="BO10" s="53">
        <v>545</v>
      </c>
      <c r="BP10" s="42">
        <f aca="true" t="shared" si="30" ref="BP10:BP27">BO10/BN10*100</f>
        <v>88.90701468189233</v>
      </c>
      <c r="BQ10" s="40">
        <f aca="true" t="shared" si="31" ref="BQ10:BQ27">BO10-BN10</f>
        <v>-68</v>
      </c>
      <c r="BR10" s="53">
        <v>545</v>
      </c>
      <c r="BS10" s="53">
        <v>479</v>
      </c>
      <c r="BT10" s="42">
        <f aca="true" t="shared" si="32" ref="BT10:BT27">BS10/BR10*100</f>
        <v>87.88990825688073</v>
      </c>
      <c r="BU10" s="40">
        <f aca="true" t="shared" si="33" ref="BU10:BU27">BS10-BR10</f>
        <v>-66</v>
      </c>
      <c r="BV10" s="58">
        <v>1748.611111111111</v>
      </c>
      <c r="BW10" s="53">
        <v>2028.0453257790368</v>
      </c>
      <c r="BX10" s="41">
        <f aca="true" t="shared" si="34" ref="BX10:BX27">ROUND(BW10/BV10*100,1)</f>
        <v>116</v>
      </c>
      <c r="BY10" s="40">
        <f aca="true" t="shared" si="35" ref="BY10:BY27">BW10-BV10</f>
        <v>279.43421466792574</v>
      </c>
      <c r="BZ10" s="53">
        <v>5</v>
      </c>
      <c r="CA10" s="53">
        <v>28</v>
      </c>
      <c r="CB10" s="42">
        <f aca="true" t="shared" si="36" ref="CB10:CB27">ROUND(CA10/BZ10*100,1)</f>
        <v>560</v>
      </c>
      <c r="CC10" s="40">
        <f aca="true" t="shared" si="37" ref="CC10:CC27">CA10-BZ10</f>
        <v>23</v>
      </c>
      <c r="CD10" s="53" t="s">
        <v>17</v>
      </c>
      <c r="CE10" s="53">
        <v>2640</v>
      </c>
      <c r="CF10" s="53">
        <v>5200</v>
      </c>
      <c r="CG10" s="41">
        <f>ROUND(CF10/CE10*100,1)</f>
        <v>197</v>
      </c>
      <c r="CH10" s="40">
        <f>CF10-CE10</f>
        <v>2560</v>
      </c>
      <c r="CI10" s="49">
        <v>123</v>
      </c>
      <c r="CJ10" s="49">
        <v>19</v>
      </c>
      <c r="CK10" s="43">
        <f aca="true" t="shared" si="38" ref="CK10:CK27">CJ10-CI10</f>
        <v>-104</v>
      </c>
      <c r="CL10" s="51"/>
      <c r="CM10" s="51"/>
      <c r="CN10" s="51"/>
      <c r="CO10" s="51"/>
    </row>
    <row r="11" spans="1:93" ht="21.75" customHeight="1">
      <c r="A11" s="52" t="s">
        <v>136</v>
      </c>
      <c r="B11" s="53">
        <v>815</v>
      </c>
      <c r="C11" s="54">
        <v>785</v>
      </c>
      <c r="D11" s="41">
        <f t="shared" si="3"/>
        <v>96.31901840490798</v>
      </c>
      <c r="E11" s="40">
        <f t="shared" si="4"/>
        <v>-30</v>
      </c>
      <c r="F11" s="53">
        <v>452</v>
      </c>
      <c r="G11" s="53">
        <v>563</v>
      </c>
      <c r="H11" s="41">
        <f t="shared" si="5"/>
        <v>124.55752212389382</v>
      </c>
      <c r="I11" s="40">
        <f t="shared" si="6"/>
        <v>111</v>
      </c>
      <c r="J11" s="53">
        <v>456</v>
      </c>
      <c r="K11" s="53">
        <v>517</v>
      </c>
      <c r="L11" s="41">
        <f t="shared" si="7"/>
        <v>113.37719298245614</v>
      </c>
      <c r="M11" s="40">
        <f t="shared" si="8"/>
        <v>61</v>
      </c>
      <c r="N11" s="55">
        <v>7</v>
      </c>
      <c r="O11" s="53">
        <v>8</v>
      </c>
      <c r="P11" s="41">
        <f t="shared" si="9"/>
        <v>114.28571428571428</v>
      </c>
      <c r="Q11" s="40">
        <f t="shared" si="10"/>
        <v>1</v>
      </c>
      <c r="R11" s="53">
        <v>196</v>
      </c>
      <c r="S11" s="55">
        <v>168</v>
      </c>
      <c r="T11" s="41">
        <f t="shared" si="11"/>
        <v>85.71428571428571</v>
      </c>
      <c r="U11" s="40">
        <f t="shared" si="12"/>
        <v>-28</v>
      </c>
      <c r="V11" s="43">
        <v>41</v>
      </c>
      <c r="W11" s="43">
        <v>31</v>
      </c>
      <c r="X11" s="41">
        <f t="shared" si="13"/>
        <v>75.60975609756098</v>
      </c>
      <c r="Y11" s="40">
        <f t="shared" si="14"/>
        <v>-10</v>
      </c>
      <c r="Z11" s="53">
        <v>2199</v>
      </c>
      <c r="AA11" s="53">
        <v>2833</v>
      </c>
      <c r="AB11" s="41">
        <f t="shared" si="15"/>
        <v>128.831286948613</v>
      </c>
      <c r="AC11" s="40">
        <f t="shared" si="16"/>
        <v>634</v>
      </c>
      <c r="AD11" s="53">
        <v>804</v>
      </c>
      <c r="AE11" s="53">
        <v>779</v>
      </c>
      <c r="AF11" s="41">
        <v>96.8905472636816</v>
      </c>
      <c r="AG11" s="40">
        <v>-25</v>
      </c>
      <c r="AH11" s="53">
        <v>964</v>
      </c>
      <c r="AI11" s="54">
        <v>1255</v>
      </c>
      <c r="AJ11" s="41">
        <f t="shared" si="17"/>
        <v>130.18672199170126</v>
      </c>
      <c r="AK11" s="40">
        <f t="shared" si="18"/>
        <v>291</v>
      </c>
      <c r="AL11" s="53">
        <v>0</v>
      </c>
      <c r="AM11" s="53">
        <v>120</v>
      </c>
      <c r="AN11" s="41">
        <v>0</v>
      </c>
      <c r="AO11" s="40">
        <f t="shared" si="20"/>
        <v>120</v>
      </c>
      <c r="AP11" s="53">
        <v>0</v>
      </c>
      <c r="AQ11" s="53">
        <v>302</v>
      </c>
      <c r="AR11" s="41">
        <v>0</v>
      </c>
      <c r="AS11" s="40">
        <f t="shared" si="21"/>
        <v>302</v>
      </c>
      <c r="AT11" s="53">
        <v>964</v>
      </c>
      <c r="AU11" s="53">
        <v>833</v>
      </c>
      <c r="AV11" s="41">
        <f t="shared" si="22"/>
        <v>86.41078838174275</v>
      </c>
      <c r="AW11" s="40">
        <f t="shared" si="23"/>
        <v>-131</v>
      </c>
      <c r="AX11" s="53">
        <v>245</v>
      </c>
      <c r="AY11" s="53">
        <v>186</v>
      </c>
      <c r="AZ11" s="42">
        <f t="shared" si="24"/>
        <v>75.91836734693878</v>
      </c>
      <c r="BA11" s="40">
        <f t="shared" si="25"/>
        <v>-59</v>
      </c>
      <c r="BB11" s="44">
        <f t="shared" si="2"/>
        <v>-1935</v>
      </c>
      <c r="BC11" s="45">
        <f t="shared" si="2"/>
        <v>-1553</v>
      </c>
      <c r="BD11" s="45">
        <v>2528</v>
      </c>
      <c r="BE11" s="46">
        <v>2144</v>
      </c>
      <c r="BF11" s="56">
        <v>128</v>
      </c>
      <c r="BG11" s="56">
        <v>152</v>
      </c>
      <c r="BH11" s="48">
        <f t="shared" si="26"/>
        <v>118.8</v>
      </c>
      <c r="BI11" s="47">
        <f t="shared" si="27"/>
        <v>24</v>
      </c>
      <c r="BJ11" s="57">
        <v>441</v>
      </c>
      <c r="BK11" s="53">
        <v>546</v>
      </c>
      <c r="BL11" s="42">
        <f t="shared" si="28"/>
        <v>123.8</v>
      </c>
      <c r="BM11" s="40">
        <f t="shared" si="29"/>
        <v>105</v>
      </c>
      <c r="BN11" s="53">
        <v>222</v>
      </c>
      <c r="BO11" s="53">
        <v>194</v>
      </c>
      <c r="BP11" s="42">
        <f t="shared" si="30"/>
        <v>87.38738738738738</v>
      </c>
      <c r="BQ11" s="40">
        <f t="shared" si="31"/>
        <v>-28</v>
      </c>
      <c r="BR11" s="53">
        <v>183</v>
      </c>
      <c r="BS11" s="53">
        <v>162</v>
      </c>
      <c r="BT11" s="42">
        <f t="shared" si="32"/>
        <v>88.52459016393442</v>
      </c>
      <c r="BU11" s="40">
        <f t="shared" si="33"/>
        <v>-21</v>
      </c>
      <c r="BV11" s="58">
        <v>2014.0350877192982</v>
      </c>
      <c r="BW11" s="53">
        <v>1748.1818181818182</v>
      </c>
      <c r="BX11" s="41">
        <f t="shared" si="34"/>
        <v>86.8</v>
      </c>
      <c r="BY11" s="40">
        <f t="shared" si="35"/>
        <v>-265.85326953747995</v>
      </c>
      <c r="BZ11" s="53">
        <v>18</v>
      </c>
      <c r="CA11" s="53">
        <v>22</v>
      </c>
      <c r="CB11" s="42">
        <f t="shared" si="36"/>
        <v>122.2</v>
      </c>
      <c r="CC11" s="40">
        <f t="shared" si="37"/>
        <v>4</v>
      </c>
      <c r="CD11" s="53" t="s">
        <v>17</v>
      </c>
      <c r="CE11" s="53">
        <v>3200</v>
      </c>
      <c r="CF11" s="53">
        <v>3435.5</v>
      </c>
      <c r="CG11" s="41">
        <f aca="true" t="shared" si="39" ref="CG11:CG27">ROUND(CF11/CE11*100,1)</f>
        <v>107.4</v>
      </c>
      <c r="CH11" s="40">
        <f>CF11-CE11</f>
        <v>235.5</v>
      </c>
      <c r="CI11" s="49">
        <v>12</v>
      </c>
      <c r="CJ11" s="49">
        <v>9</v>
      </c>
      <c r="CK11" s="43">
        <f t="shared" si="38"/>
        <v>-3</v>
      </c>
      <c r="CL11" s="51"/>
      <c r="CM11" s="51"/>
      <c r="CN11" s="51"/>
      <c r="CO11" s="51"/>
    </row>
    <row r="12" spans="1:93" ht="21.75" customHeight="1">
      <c r="A12" s="52" t="s">
        <v>137</v>
      </c>
      <c r="B12" s="53">
        <v>887</v>
      </c>
      <c r="C12" s="54">
        <v>791</v>
      </c>
      <c r="D12" s="41">
        <f t="shared" si="3"/>
        <v>89.17700112739571</v>
      </c>
      <c r="E12" s="40">
        <f t="shared" si="4"/>
        <v>-96</v>
      </c>
      <c r="F12" s="53">
        <v>587</v>
      </c>
      <c r="G12" s="53">
        <v>510</v>
      </c>
      <c r="H12" s="41">
        <f t="shared" si="5"/>
        <v>86.88245315161839</v>
      </c>
      <c r="I12" s="40">
        <f t="shared" si="6"/>
        <v>-77</v>
      </c>
      <c r="J12" s="53">
        <v>618</v>
      </c>
      <c r="K12" s="53">
        <v>707</v>
      </c>
      <c r="L12" s="41">
        <f t="shared" si="7"/>
        <v>114.40129449838187</v>
      </c>
      <c r="M12" s="40">
        <f t="shared" si="8"/>
        <v>89</v>
      </c>
      <c r="N12" s="55">
        <v>12</v>
      </c>
      <c r="O12" s="53">
        <v>17</v>
      </c>
      <c r="P12" s="41">
        <f t="shared" si="9"/>
        <v>141.66666666666669</v>
      </c>
      <c r="Q12" s="40">
        <f t="shared" si="10"/>
        <v>5</v>
      </c>
      <c r="R12" s="53">
        <v>78</v>
      </c>
      <c r="S12" s="55">
        <v>98</v>
      </c>
      <c r="T12" s="41">
        <f t="shared" si="11"/>
        <v>125.64102564102564</v>
      </c>
      <c r="U12" s="40">
        <f t="shared" si="12"/>
        <v>20</v>
      </c>
      <c r="V12" s="43">
        <v>0</v>
      </c>
      <c r="W12" s="43">
        <v>3</v>
      </c>
      <c r="X12" s="41">
        <v>0</v>
      </c>
      <c r="Y12" s="40">
        <f t="shared" si="14"/>
        <v>3</v>
      </c>
      <c r="Z12" s="53">
        <v>3026</v>
      </c>
      <c r="AA12" s="53">
        <v>3637</v>
      </c>
      <c r="AB12" s="41">
        <f t="shared" si="15"/>
        <v>120.19167217448776</v>
      </c>
      <c r="AC12" s="40">
        <f t="shared" si="16"/>
        <v>611</v>
      </c>
      <c r="AD12" s="53">
        <v>881</v>
      </c>
      <c r="AE12" s="53">
        <v>784</v>
      </c>
      <c r="AF12" s="41">
        <v>88.98978433598184</v>
      </c>
      <c r="AG12" s="40">
        <v>-97</v>
      </c>
      <c r="AH12" s="53">
        <v>1274</v>
      </c>
      <c r="AI12" s="54">
        <v>1585</v>
      </c>
      <c r="AJ12" s="41">
        <f t="shared" si="17"/>
        <v>124.41130298273156</v>
      </c>
      <c r="AK12" s="40">
        <f t="shared" si="18"/>
        <v>311</v>
      </c>
      <c r="AL12" s="53">
        <v>0</v>
      </c>
      <c r="AM12" s="53">
        <v>0</v>
      </c>
      <c r="AN12" s="41">
        <v>0</v>
      </c>
      <c r="AO12" s="40">
        <f t="shared" si="20"/>
        <v>0</v>
      </c>
      <c r="AP12" s="53">
        <v>143</v>
      </c>
      <c r="AQ12" s="53">
        <v>432</v>
      </c>
      <c r="AR12" s="41">
        <f aca="true" t="shared" si="40" ref="AR12:AR26">AQ12/AP12*100</f>
        <v>302.0979020979021</v>
      </c>
      <c r="AS12" s="40">
        <f t="shared" si="21"/>
        <v>289</v>
      </c>
      <c r="AT12" s="53">
        <v>1131</v>
      </c>
      <c r="AU12" s="53">
        <v>1153</v>
      </c>
      <c r="AV12" s="41">
        <f t="shared" si="22"/>
        <v>101.94518125552608</v>
      </c>
      <c r="AW12" s="40">
        <f t="shared" si="23"/>
        <v>22</v>
      </c>
      <c r="AX12" s="53">
        <v>169</v>
      </c>
      <c r="AY12" s="53">
        <v>193</v>
      </c>
      <c r="AZ12" s="42">
        <f t="shared" si="24"/>
        <v>114.20118343195267</v>
      </c>
      <c r="BA12" s="40">
        <f t="shared" si="25"/>
        <v>24</v>
      </c>
      <c r="BB12" s="44">
        <f t="shared" si="2"/>
        <v>-10051</v>
      </c>
      <c r="BC12" s="45">
        <f t="shared" si="2"/>
        <v>-10833</v>
      </c>
      <c r="BD12" s="45">
        <v>10657</v>
      </c>
      <c r="BE12" s="46">
        <v>11455</v>
      </c>
      <c r="BF12" s="56">
        <v>198</v>
      </c>
      <c r="BG12" s="56">
        <v>238</v>
      </c>
      <c r="BH12" s="48">
        <f t="shared" si="26"/>
        <v>120.2</v>
      </c>
      <c r="BI12" s="47">
        <f t="shared" si="27"/>
        <v>40</v>
      </c>
      <c r="BJ12" s="57">
        <v>588</v>
      </c>
      <c r="BK12" s="53">
        <v>723</v>
      </c>
      <c r="BL12" s="42">
        <f t="shared" si="28"/>
        <v>123</v>
      </c>
      <c r="BM12" s="40">
        <f t="shared" si="29"/>
        <v>135</v>
      </c>
      <c r="BN12" s="53">
        <v>281</v>
      </c>
      <c r="BO12" s="53">
        <v>169</v>
      </c>
      <c r="BP12" s="42">
        <f t="shared" si="30"/>
        <v>60.14234875444839</v>
      </c>
      <c r="BQ12" s="40">
        <f t="shared" si="31"/>
        <v>-112</v>
      </c>
      <c r="BR12" s="53">
        <v>235</v>
      </c>
      <c r="BS12" s="53">
        <v>149</v>
      </c>
      <c r="BT12" s="42">
        <f t="shared" si="32"/>
        <v>63.40425531914894</v>
      </c>
      <c r="BU12" s="40">
        <f t="shared" si="33"/>
        <v>-86</v>
      </c>
      <c r="BV12" s="58">
        <v>2036.3636363636363</v>
      </c>
      <c r="BW12" s="53">
        <v>1817.7570093457944</v>
      </c>
      <c r="BX12" s="41">
        <f t="shared" si="34"/>
        <v>89.3</v>
      </c>
      <c r="BY12" s="40">
        <f t="shared" si="35"/>
        <v>-218.6066270178419</v>
      </c>
      <c r="BZ12" s="53">
        <v>2</v>
      </c>
      <c r="CA12" s="53">
        <v>2</v>
      </c>
      <c r="CB12" s="42">
        <f t="shared" si="36"/>
        <v>100</v>
      </c>
      <c r="CC12" s="40">
        <f>CA12-BZ12</f>
        <v>0</v>
      </c>
      <c r="CD12" s="53" t="s">
        <v>17</v>
      </c>
      <c r="CE12" s="53">
        <v>2450.5</v>
      </c>
      <c r="CF12" s="53">
        <v>3350</v>
      </c>
      <c r="CG12" s="41">
        <f t="shared" si="39"/>
        <v>136.7</v>
      </c>
      <c r="CH12" s="40">
        <f aca="true" t="shared" si="41" ref="CH12:CH27">CF12-CE12</f>
        <v>899.5</v>
      </c>
      <c r="CI12" s="49">
        <v>141</v>
      </c>
      <c r="CJ12" s="49">
        <v>85</v>
      </c>
      <c r="CK12" s="43">
        <f t="shared" si="38"/>
        <v>-56</v>
      </c>
      <c r="CL12" s="51"/>
      <c r="CM12" s="51"/>
      <c r="CN12" s="51"/>
      <c r="CO12" s="51"/>
    </row>
    <row r="13" spans="1:93" ht="21.75" customHeight="1">
      <c r="A13" s="52" t="s">
        <v>138</v>
      </c>
      <c r="B13" s="53">
        <v>2265</v>
      </c>
      <c r="C13" s="54">
        <v>2014</v>
      </c>
      <c r="D13" s="41">
        <f t="shared" si="3"/>
        <v>88.91832229580574</v>
      </c>
      <c r="E13" s="40">
        <f t="shared" si="4"/>
        <v>-251</v>
      </c>
      <c r="F13" s="53">
        <v>1548</v>
      </c>
      <c r="G13" s="53">
        <v>1370</v>
      </c>
      <c r="H13" s="41">
        <f t="shared" si="5"/>
        <v>88.50129198966408</v>
      </c>
      <c r="I13" s="40">
        <f t="shared" si="6"/>
        <v>-178</v>
      </c>
      <c r="J13" s="53">
        <v>1561</v>
      </c>
      <c r="K13" s="53">
        <v>1634</v>
      </c>
      <c r="L13" s="41">
        <f t="shared" si="7"/>
        <v>104.67648942985267</v>
      </c>
      <c r="M13" s="40">
        <f t="shared" si="8"/>
        <v>73</v>
      </c>
      <c r="N13" s="55">
        <v>43</v>
      </c>
      <c r="O13" s="53">
        <v>44</v>
      </c>
      <c r="P13" s="41">
        <f t="shared" si="9"/>
        <v>102.32558139534885</v>
      </c>
      <c r="Q13" s="40">
        <f t="shared" si="10"/>
        <v>1</v>
      </c>
      <c r="R13" s="53">
        <v>301</v>
      </c>
      <c r="S13" s="55">
        <v>331</v>
      </c>
      <c r="T13" s="41">
        <f t="shared" si="11"/>
        <v>109.96677740863787</v>
      </c>
      <c r="U13" s="40">
        <f t="shared" si="12"/>
        <v>30</v>
      </c>
      <c r="V13" s="43">
        <v>174</v>
      </c>
      <c r="W13" s="43">
        <v>148</v>
      </c>
      <c r="X13" s="41">
        <f t="shared" si="13"/>
        <v>85.0574712643678</v>
      </c>
      <c r="Y13" s="40">
        <f t="shared" si="14"/>
        <v>-26</v>
      </c>
      <c r="Z13" s="53">
        <v>4996</v>
      </c>
      <c r="AA13" s="53">
        <v>4066</v>
      </c>
      <c r="AB13" s="41">
        <f t="shared" si="15"/>
        <v>81.38510808646917</v>
      </c>
      <c r="AC13" s="40">
        <f t="shared" si="16"/>
        <v>-930</v>
      </c>
      <c r="AD13" s="53">
        <v>2222</v>
      </c>
      <c r="AE13" s="53">
        <v>1996</v>
      </c>
      <c r="AF13" s="41">
        <v>89.82898289828984</v>
      </c>
      <c r="AG13" s="40">
        <v>-226</v>
      </c>
      <c r="AH13" s="53">
        <v>1663</v>
      </c>
      <c r="AI13" s="54">
        <v>1011</v>
      </c>
      <c r="AJ13" s="41">
        <f t="shared" si="17"/>
        <v>60.7937462417318</v>
      </c>
      <c r="AK13" s="40">
        <f t="shared" si="18"/>
        <v>-652</v>
      </c>
      <c r="AL13" s="53">
        <v>79</v>
      </c>
      <c r="AM13" s="53">
        <v>92</v>
      </c>
      <c r="AN13" s="41">
        <f t="shared" si="19"/>
        <v>116.45569620253164</v>
      </c>
      <c r="AO13" s="40">
        <f t="shared" si="20"/>
        <v>13</v>
      </c>
      <c r="AP13" s="53">
        <v>12</v>
      </c>
      <c r="AQ13" s="53">
        <v>171</v>
      </c>
      <c r="AR13" s="41">
        <v>0</v>
      </c>
      <c r="AS13" s="40">
        <f t="shared" si="21"/>
        <v>159</v>
      </c>
      <c r="AT13" s="53">
        <v>1572</v>
      </c>
      <c r="AU13" s="53">
        <v>748</v>
      </c>
      <c r="AV13" s="41">
        <f t="shared" si="22"/>
        <v>47.58269720101781</v>
      </c>
      <c r="AW13" s="40">
        <f t="shared" si="23"/>
        <v>-824</v>
      </c>
      <c r="AX13" s="53">
        <v>404</v>
      </c>
      <c r="AY13" s="53">
        <v>442</v>
      </c>
      <c r="AZ13" s="42">
        <f t="shared" si="24"/>
        <v>109.40594059405942</v>
      </c>
      <c r="BA13" s="40">
        <f t="shared" si="25"/>
        <v>38</v>
      </c>
      <c r="BB13" s="44">
        <f t="shared" si="2"/>
        <v>-2230</v>
      </c>
      <c r="BC13" s="45">
        <f t="shared" si="2"/>
        <v>-3534</v>
      </c>
      <c r="BD13" s="45">
        <v>3851</v>
      </c>
      <c r="BE13" s="46">
        <v>5053</v>
      </c>
      <c r="BF13" s="56">
        <v>365</v>
      </c>
      <c r="BG13" s="56">
        <v>400</v>
      </c>
      <c r="BH13" s="48">
        <f t="shared" si="26"/>
        <v>109.6</v>
      </c>
      <c r="BI13" s="47">
        <f t="shared" si="27"/>
        <v>35</v>
      </c>
      <c r="BJ13" s="57">
        <v>1468</v>
      </c>
      <c r="BK13" s="53">
        <v>1510</v>
      </c>
      <c r="BL13" s="42">
        <f t="shared" si="28"/>
        <v>102.9</v>
      </c>
      <c r="BM13" s="40">
        <f t="shared" si="29"/>
        <v>42</v>
      </c>
      <c r="BN13" s="53">
        <v>644</v>
      </c>
      <c r="BO13" s="53">
        <v>495</v>
      </c>
      <c r="BP13" s="42">
        <f t="shared" si="30"/>
        <v>76.86335403726709</v>
      </c>
      <c r="BQ13" s="40">
        <f t="shared" si="31"/>
        <v>-149</v>
      </c>
      <c r="BR13" s="53">
        <v>512</v>
      </c>
      <c r="BS13" s="53">
        <v>365</v>
      </c>
      <c r="BT13" s="42">
        <f t="shared" si="32"/>
        <v>71.2890625</v>
      </c>
      <c r="BU13" s="40">
        <f t="shared" si="33"/>
        <v>-147</v>
      </c>
      <c r="BV13" s="58">
        <v>1791.3439635535308</v>
      </c>
      <c r="BW13" s="53">
        <v>1620.872274143302</v>
      </c>
      <c r="BX13" s="41">
        <f t="shared" si="34"/>
        <v>90.5</v>
      </c>
      <c r="BY13" s="40">
        <f t="shared" si="35"/>
        <v>-170.4716894102287</v>
      </c>
      <c r="BZ13" s="53">
        <v>1</v>
      </c>
      <c r="CA13" s="53">
        <v>11</v>
      </c>
      <c r="CB13" s="42">
        <f t="shared" si="36"/>
        <v>1100</v>
      </c>
      <c r="CC13" s="40">
        <f t="shared" si="37"/>
        <v>10</v>
      </c>
      <c r="CD13" s="53" t="s">
        <v>17</v>
      </c>
      <c r="CE13" s="53">
        <v>1650</v>
      </c>
      <c r="CF13" s="53">
        <v>4870.6</v>
      </c>
      <c r="CG13" s="41">
        <f t="shared" si="39"/>
        <v>295.2</v>
      </c>
      <c r="CH13" s="40">
        <f t="shared" si="41"/>
        <v>3220.6000000000004</v>
      </c>
      <c r="CI13" s="49">
        <v>644</v>
      </c>
      <c r="CJ13" s="49">
        <v>45</v>
      </c>
      <c r="CK13" s="43">
        <f t="shared" si="38"/>
        <v>-599</v>
      </c>
      <c r="CL13" s="51"/>
      <c r="CM13" s="51"/>
      <c r="CN13" s="51"/>
      <c r="CO13" s="51"/>
    </row>
    <row r="14" spans="1:95" s="20" customFormat="1" ht="21.75" customHeight="1">
      <c r="A14" s="52" t="s">
        <v>139</v>
      </c>
      <c r="B14" s="53">
        <v>698</v>
      </c>
      <c r="C14" s="54">
        <v>678</v>
      </c>
      <c r="D14" s="41">
        <f t="shared" si="3"/>
        <v>97.134670487106</v>
      </c>
      <c r="E14" s="40">
        <f t="shared" si="4"/>
        <v>-20</v>
      </c>
      <c r="F14" s="53">
        <v>410</v>
      </c>
      <c r="G14" s="53">
        <v>458</v>
      </c>
      <c r="H14" s="41">
        <f t="shared" si="5"/>
        <v>111.70731707317074</v>
      </c>
      <c r="I14" s="40">
        <f t="shared" si="6"/>
        <v>48</v>
      </c>
      <c r="J14" s="53">
        <v>464</v>
      </c>
      <c r="K14" s="53">
        <v>502</v>
      </c>
      <c r="L14" s="41">
        <f t="shared" si="7"/>
        <v>108.1896551724138</v>
      </c>
      <c r="M14" s="40">
        <f t="shared" si="8"/>
        <v>38</v>
      </c>
      <c r="N14" s="55">
        <v>3</v>
      </c>
      <c r="O14" s="53">
        <v>5</v>
      </c>
      <c r="P14" s="41">
        <f t="shared" si="9"/>
        <v>166.66666666666669</v>
      </c>
      <c r="Q14" s="40">
        <f t="shared" si="10"/>
        <v>2</v>
      </c>
      <c r="R14" s="53">
        <v>160</v>
      </c>
      <c r="S14" s="55">
        <v>151</v>
      </c>
      <c r="T14" s="41">
        <f t="shared" si="11"/>
        <v>94.375</v>
      </c>
      <c r="U14" s="40">
        <f t="shared" si="12"/>
        <v>-9</v>
      </c>
      <c r="V14" s="43">
        <v>104</v>
      </c>
      <c r="W14" s="43">
        <v>88</v>
      </c>
      <c r="X14" s="41">
        <f t="shared" si="13"/>
        <v>84.61538461538461</v>
      </c>
      <c r="Y14" s="40">
        <f t="shared" si="14"/>
        <v>-16</v>
      </c>
      <c r="Z14" s="53">
        <v>2029</v>
      </c>
      <c r="AA14" s="53">
        <v>2122</v>
      </c>
      <c r="AB14" s="41">
        <f t="shared" si="15"/>
        <v>104.58353868900936</v>
      </c>
      <c r="AC14" s="40">
        <f t="shared" si="16"/>
        <v>93</v>
      </c>
      <c r="AD14" s="53">
        <v>688</v>
      </c>
      <c r="AE14" s="53">
        <v>661</v>
      </c>
      <c r="AF14" s="41">
        <v>96.07558139534885</v>
      </c>
      <c r="AG14" s="40">
        <v>-27</v>
      </c>
      <c r="AH14" s="53">
        <v>762</v>
      </c>
      <c r="AI14" s="54">
        <v>797</v>
      </c>
      <c r="AJ14" s="41">
        <f t="shared" si="17"/>
        <v>104.59317585301837</v>
      </c>
      <c r="AK14" s="40">
        <f t="shared" si="18"/>
        <v>35</v>
      </c>
      <c r="AL14" s="53">
        <v>0</v>
      </c>
      <c r="AM14" s="53">
        <v>0</v>
      </c>
      <c r="AN14" s="41">
        <v>0</v>
      </c>
      <c r="AO14" s="40">
        <f t="shared" si="20"/>
        <v>0</v>
      </c>
      <c r="AP14" s="53">
        <v>95</v>
      </c>
      <c r="AQ14" s="53">
        <v>211</v>
      </c>
      <c r="AR14" s="41">
        <f t="shared" si="40"/>
        <v>222.1052631578947</v>
      </c>
      <c r="AS14" s="40">
        <f t="shared" si="21"/>
        <v>116</v>
      </c>
      <c r="AT14" s="53">
        <v>667</v>
      </c>
      <c r="AU14" s="53">
        <v>586</v>
      </c>
      <c r="AV14" s="41">
        <f t="shared" si="22"/>
        <v>87.85607196401799</v>
      </c>
      <c r="AW14" s="40">
        <f t="shared" si="23"/>
        <v>-81</v>
      </c>
      <c r="AX14" s="53">
        <v>365</v>
      </c>
      <c r="AY14" s="53">
        <v>323</v>
      </c>
      <c r="AZ14" s="42">
        <f t="shared" si="24"/>
        <v>88.4931506849315</v>
      </c>
      <c r="BA14" s="40">
        <f t="shared" si="25"/>
        <v>-42</v>
      </c>
      <c r="BB14" s="44">
        <f t="shared" si="2"/>
        <v>-3324</v>
      </c>
      <c r="BC14" s="45">
        <f t="shared" si="2"/>
        <v>-2671</v>
      </c>
      <c r="BD14" s="45">
        <v>3802</v>
      </c>
      <c r="BE14" s="46">
        <v>3180</v>
      </c>
      <c r="BF14" s="56">
        <v>126</v>
      </c>
      <c r="BG14" s="56">
        <v>142</v>
      </c>
      <c r="BH14" s="48">
        <f t="shared" si="26"/>
        <v>112.7</v>
      </c>
      <c r="BI14" s="47">
        <f t="shared" si="27"/>
        <v>16</v>
      </c>
      <c r="BJ14" s="57">
        <v>454</v>
      </c>
      <c r="BK14" s="53">
        <v>493</v>
      </c>
      <c r="BL14" s="42">
        <f t="shared" si="28"/>
        <v>108.6</v>
      </c>
      <c r="BM14" s="40">
        <f t="shared" si="29"/>
        <v>39</v>
      </c>
      <c r="BN14" s="53">
        <v>220</v>
      </c>
      <c r="BO14" s="53">
        <v>169</v>
      </c>
      <c r="BP14" s="42">
        <f t="shared" si="30"/>
        <v>76.81818181818181</v>
      </c>
      <c r="BQ14" s="40">
        <f t="shared" si="31"/>
        <v>-51</v>
      </c>
      <c r="BR14" s="53">
        <v>189</v>
      </c>
      <c r="BS14" s="53">
        <v>157</v>
      </c>
      <c r="BT14" s="42">
        <f t="shared" si="32"/>
        <v>83.06878306878306</v>
      </c>
      <c r="BU14" s="40">
        <f t="shared" si="33"/>
        <v>-32</v>
      </c>
      <c r="BV14" s="58">
        <v>1956.969696969697</v>
      </c>
      <c r="BW14" s="53">
        <v>2106.451612903226</v>
      </c>
      <c r="BX14" s="41">
        <f t="shared" si="34"/>
        <v>107.6</v>
      </c>
      <c r="BY14" s="40">
        <f t="shared" si="35"/>
        <v>149.48191593352885</v>
      </c>
      <c r="BZ14" s="53">
        <v>6</v>
      </c>
      <c r="CA14" s="53">
        <v>13</v>
      </c>
      <c r="CB14" s="42">
        <f t="shared" si="36"/>
        <v>216.7</v>
      </c>
      <c r="CC14" s="40">
        <f t="shared" si="37"/>
        <v>7</v>
      </c>
      <c r="CD14" s="53" t="s">
        <v>17</v>
      </c>
      <c r="CE14" s="53">
        <v>1621.33</v>
      </c>
      <c r="CF14" s="53">
        <v>3272.2</v>
      </c>
      <c r="CG14" s="41">
        <f t="shared" si="39"/>
        <v>201.8</v>
      </c>
      <c r="CH14" s="40">
        <f t="shared" si="41"/>
        <v>1650.87</v>
      </c>
      <c r="CI14" s="49">
        <v>37</v>
      </c>
      <c r="CJ14" s="49">
        <v>13</v>
      </c>
      <c r="CK14" s="43">
        <f t="shared" si="38"/>
        <v>-24</v>
      </c>
      <c r="CL14" s="51"/>
      <c r="CM14" s="51"/>
      <c r="CN14" s="51"/>
      <c r="CO14" s="51"/>
      <c r="CP14" s="14"/>
      <c r="CQ14" s="14"/>
    </row>
    <row r="15" spans="1:95" s="20" customFormat="1" ht="21.75" customHeight="1">
      <c r="A15" s="52" t="s">
        <v>140</v>
      </c>
      <c r="B15" s="53">
        <v>921</v>
      </c>
      <c r="C15" s="54">
        <v>561</v>
      </c>
      <c r="D15" s="41">
        <f t="shared" si="3"/>
        <v>60.91205211726385</v>
      </c>
      <c r="E15" s="40">
        <f t="shared" si="4"/>
        <v>-360</v>
      </c>
      <c r="F15" s="53">
        <v>513</v>
      </c>
      <c r="G15" s="53">
        <v>359</v>
      </c>
      <c r="H15" s="41">
        <f t="shared" si="5"/>
        <v>69.98050682261209</v>
      </c>
      <c r="I15" s="40">
        <f t="shared" si="6"/>
        <v>-154</v>
      </c>
      <c r="J15" s="53">
        <v>1308</v>
      </c>
      <c r="K15" s="53">
        <v>1309</v>
      </c>
      <c r="L15" s="41">
        <f t="shared" si="7"/>
        <v>100.07645259938838</v>
      </c>
      <c r="M15" s="40">
        <f t="shared" si="8"/>
        <v>1</v>
      </c>
      <c r="N15" s="55">
        <v>12</v>
      </c>
      <c r="O15" s="53">
        <v>39</v>
      </c>
      <c r="P15" s="41">
        <f t="shared" si="9"/>
        <v>325</v>
      </c>
      <c r="Q15" s="40">
        <f t="shared" si="10"/>
        <v>27</v>
      </c>
      <c r="R15" s="53">
        <v>100</v>
      </c>
      <c r="S15" s="55">
        <v>87</v>
      </c>
      <c r="T15" s="41">
        <f t="shared" si="11"/>
        <v>87</v>
      </c>
      <c r="U15" s="40">
        <f t="shared" si="12"/>
        <v>-13</v>
      </c>
      <c r="V15" s="43">
        <v>0</v>
      </c>
      <c r="W15" s="43">
        <v>21</v>
      </c>
      <c r="X15" s="41">
        <v>0</v>
      </c>
      <c r="Y15" s="40">
        <f t="shared" si="14"/>
        <v>21</v>
      </c>
      <c r="Z15" s="53">
        <v>4535</v>
      </c>
      <c r="AA15" s="53">
        <v>5184</v>
      </c>
      <c r="AB15" s="41">
        <f t="shared" si="15"/>
        <v>114.3109151047409</v>
      </c>
      <c r="AC15" s="40">
        <f t="shared" si="16"/>
        <v>649</v>
      </c>
      <c r="AD15" s="53">
        <v>830</v>
      </c>
      <c r="AE15" s="53">
        <v>541</v>
      </c>
      <c r="AF15" s="41">
        <v>65.18072289156626</v>
      </c>
      <c r="AG15" s="40">
        <v>-289</v>
      </c>
      <c r="AH15" s="53">
        <v>1227</v>
      </c>
      <c r="AI15" s="54">
        <v>2954</v>
      </c>
      <c r="AJ15" s="41">
        <f t="shared" si="17"/>
        <v>240.74979625101872</v>
      </c>
      <c r="AK15" s="40">
        <f t="shared" si="18"/>
        <v>1727</v>
      </c>
      <c r="AL15" s="53">
        <v>45</v>
      </c>
      <c r="AM15" s="53">
        <v>0</v>
      </c>
      <c r="AN15" s="41">
        <f t="shared" si="19"/>
        <v>0</v>
      </c>
      <c r="AO15" s="40">
        <f t="shared" si="20"/>
        <v>-45</v>
      </c>
      <c r="AP15" s="53">
        <v>110</v>
      </c>
      <c r="AQ15" s="53">
        <v>421</v>
      </c>
      <c r="AR15" s="41">
        <f t="shared" si="40"/>
        <v>382.7272727272727</v>
      </c>
      <c r="AS15" s="40">
        <f t="shared" si="21"/>
        <v>311</v>
      </c>
      <c r="AT15" s="53">
        <v>1072</v>
      </c>
      <c r="AU15" s="53">
        <v>2533</v>
      </c>
      <c r="AV15" s="41">
        <f t="shared" si="22"/>
        <v>236.28731343283582</v>
      </c>
      <c r="AW15" s="40">
        <f t="shared" si="23"/>
        <v>1461</v>
      </c>
      <c r="AX15" s="53">
        <v>242</v>
      </c>
      <c r="AY15" s="53">
        <v>119</v>
      </c>
      <c r="AZ15" s="42">
        <f t="shared" si="24"/>
        <v>49.17355371900827</v>
      </c>
      <c r="BA15" s="40">
        <f t="shared" si="25"/>
        <v>-123</v>
      </c>
      <c r="BB15" s="44">
        <f t="shared" si="2"/>
        <v>-920</v>
      </c>
      <c r="BC15" s="45">
        <f t="shared" si="2"/>
        <v>-1018</v>
      </c>
      <c r="BD15" s="45">
        <v>1639</v>
      </c>
      <c r="BE15" s="46">
        <v>1439</v>
      </c>
      <c r="BF15" s="56">
        <v>313</v>
      </c>
      <c r="BG15" s="56">
        <v>408</v>
      </c>
      <c r="BH15" s="48">
        <f t="shared" si="26"/>
        <v>130.4</v>
      </c>
      <c r="BI15" s="47">
        <f t="shared" si="27"/>
        <v>95</v>
      </c>
      <c r="BJ15" s="57">
        <v>1831</v>
      </c>
      <c r="BK15" s="53">
        <v>2105</v>
      </c>
      <c r="BL15" s="42">
        <f t="shared" si="28"/>
        <v>115</v>
      </c>
      <c r="BM15" s="40">
        <f t="shared" si="29"/>
        <v>274</v>
      </c>
      <c r="BN15" s="53">
        <v>202</v>
      </c>
      <c r="BO15" s="53">
        <v>140</v>
      </c>
      <c r="BP15" s="42">
        <f t="shared" si="30"/>
        <v>69.3069306930693</v>
      </c>
      <c r="BQ15" s="40">
        <f t="shared" si="31"/>
        <v>-62</v>
      </c>
      <c r="BR15" s="53">
        <v>157</v>
      </c>
      <c r="BS15" s="53">
        <v>105</v>
      </c>
      <c r="BT15" s="42">
        <f t="shared" si="32"/>
        <v>66.87898089171973</v>
      </c>
      <c r="BU15" s="40">
        <f t="shared" si="33"/>
        <v>-52</v>
      </c>
      <c r="BV15" s="58">
        <v>2569.402985074627</v>
      </c>
      <c r="BW15" s="53">
        <v>2621.359223300971</v>
      </c>
      <c r="BX15" s="41">
        <f t="shared" si="34"/>
        <v>102</v>
      </c>
      <c r="BY15" s="40">
        <f t="shared" si="35"/>
        <v>51.956238226343885</v>
      </c>
      <c r="BZ15" s="53">
        <v>53</v>
      </c>
      <c r="CA15" s="53">
        <v>16</v>
      </c>
      <c r="CB15" s="42">
        <f t="shared" si="36"/>
        <v>30.2</v>
      </c>
      <c r="CC15" s="40">
        <f t="shared" si="37"/>
        <v>-37</v>
      </c>
      <c r="CD15" s="53" t="s">
        <v>17</v>
      </c>
      <c r="CE15" s="53">
        <v>2307.7</v>
      </c>
      <c r="CF15" s="53">
        <v>4618.8</v>
      </c>
      <c r="CG15" s="41">
        <f t="shared" si="39"/>
        <v>200.1</v>
      </c>
      <c r="CH15" s="40">
        <f t="shared" si="41"/>
        <v>2311.1000000000004</v>
      </c>
      <c r="CI15" s="49">
        <v>4</v>
      </c>
      <c r="CJ15" s="49">
        <v>9</v>
      </c>
      <c r="CK15" s="43">
        <f t="shared" si="38"/>
        <v>5</v>
      </c>
      <c r="CL15" s="51"/>
      <c r="CM15" s="51"/>
      <c r="CN15" s="51"/>
      <c r="CO15" s="51"/>
      <c r="CP15" s="14"/>
      <c r="CQ15" s="14"/>
    </row>
    <row r="16" spans="1:95" s="20" customFormat="1" ht="21.75" customHeight="1">
      <c r="A16" s="52" t="s">
        <v>141</v>
      </c>
      <c r="B16" s="53">
        <v>687</v>
      </c>
      <c r="C16" s="54">
        <v>699</v>
      </c>
      <c r="D16" s="41">
        <f t="shared" si="3"/>
        <v>101.7467248908297</v>
      </c>
      <c r="E16" s="40">
        <f t="shared" si="4"/>
        <v>12</v>
      </c>
      <c r="F16" s="53">
        <v>437</v>
      </c>
      <c r="G16" s="53">
        <v>499</v>
      </c>
      <c r="H16" s="41">
        <f t="shared" si="5"/>
        <v>114.18764302059496</v>
      </c>
      <c r="I16" s="40">
        <f t="shared" si="6"/>
        <v>62</v>
      </c>
      <c r="J16" s="53">
        <v>501</v>
      </c>
      <c r="K16" s="53">
        <v>530</v>
      </c>
      <c r="L16" s="41">
        <f t="shared" si="7"/>
        <v>105.7884231536926</v>
      </c>
      <c r="M16" s="40">
        <f t="shared" si="8"/>
        <v>29</v>
      </c>
      <c r="N16" s="55">
        <v>11</v>
      </c>
      <c r="O16" s="53">
        <v>10</v>
      </c>
      <c r="P16" s="41">
        <f t="shared" si="9"/>
        <v>90.9090909090909</v>
      </c>
      <c r="Q16" s="40">
        <f t="shared" si="10"/>
        <v>-1</v>
      </c>
      <c r="R16" s="53">
        <v>100</v>
      </c>
      <c r="S16" s="55">
        <v>120</v>
      </c>
      <c r="T16" s="41">
        <f t="shared" si="11"/>
        <v>120</v>
      </c>
      <c r="U16" s="40">
        <f t="shared" si="12"/>
        <v>20</v>
      </c>
      <c r="V16" s="43">
        <v>19</v>
      </c>
      <c r="W16" s="43">
        <v>24</v>
      </c>
      <c r="X16" s="41">
        <f t="shared" si="13"/>
        <v>126.3157894736842</v>
      </c>
      <c r="Y16" s="40">
        <f t="shared" si="14"/>
        <v>5</v>
      </c>
      <c r="Z16" s="53">
        <v>1440</v>
      </c>
      <c r="AA16" s="53">
        <v>2153</v>
      </c>
      <c r="AB16" s="41">
        <f t="shared" si="15"/>
        <v>149.51388888888889</v>
      </c>
      <c r="AC16" s="40">
        <f t="shared" si="16"/>
        <v>713</v>
      </c>
      <c r="AD16" s="53">
        <v>684</v>
      </c>
      <c r="AE16" s="53">
        <v>693</v>
      </c>
      <c r="AF16" s="41">
        <v>101.3157894736842</v>
      </c>
      <c r="AG16" s="40">
        <v>9</v>
      </c>
      <c r="AH16" s="53">
        <v>394</v>
      </c>
      <c r="AI16" s="54">
        <v>936</v>
      </c>
      <c r="AJ16" s="41">
        <f t="shared" si="17"/>
        <v>237.56345177664974</v>
      </c>
      <c r="AK16" s="40">
        <f t="shared" si="18"/>
        <v>542</v>
      </c>
      <c r="AL16" s="53">
        <v>0</v>
      </c>
      <c r="AM16" s="53">
        <v>188</v>
      </c>
      <c r="AN16" s="41">
        <v>0</v>
      </c>
      <c r="AO16" s="40">
        <f t="shared" si="20"/>
        <v>188</v>
      </c>
      <c r="AP16" s="53">
        <v>16</v>
      </c>
      <c r="AQ16" s="53">
        <v>132</v>
      </c>
      <c r="AR16" s="41">
        <f t="shared" si="40"/>
        <v>825</v>
      </c>
      <c r="AS16" s="40">
        <f t="shared" si="21"/>
        <v>116</v>
      </c>
      <c r="AT16" s="53">
        <v>378</v>
      </c>
      <c r="AU16" s="53">
        <v>616</v>
      </c>
      <c r="AV16" s="41">
        <f t="shared" si="22"/>
        <v>162.96296296296296</v>
      </c>
      <c r="AW16" s="40">
        <f t="shared" si="23"/>
        <v>238</v>
      </c>
      <c r="AX16" s="53">
        <v>85</v>
      </c>
      <c r="AY16" s="53">
        <v>65</v>
      </c>
      <c r="AZ16" s="42">
        <f t="shared" si="24"/>
        <v>76.47058823529412</v>
      </c>
      <c r="BA16" s="40">
        <f t="shared" si="25"/>
        <v>-20</v>
      </c>
      <c r="BB16" s="44">
        <f t="shared" si="2"/>
        <v>-6361</v>
      </c>
      <c r="BC16" s="45">
        <f t="shared" si="2"/>
        <v>-6223</v>
      </c>
      <c r="BD16" s="45">
        <v>6848</v>
      </c>
      <c r="BE16" s="46">
        <v>6742</v>
      </c>
      <c r="BF16" s="56">
        <v>141</v>
      </c>
      <c r="BG16" s="56">
        <v>149</v>
      </c>
      <c r="BH16" s="48">
        <f t="shared" si="26"/>
        <v>105.7</v>
      </c>
      <c r="BI16" s="47">
        <f t="shared" si="27"/>
        <v>8</v>
      </c>
      <c r="BJ16" s="57">
        <v>512</v>
      </c>
      <c r="BK16" s="53">
        <v>598</v>
      </c>
      <c r="BL16" s="42">
        <f t="shared" si="28"/>
        <v>116.8</v>
      </c>
      <c r="BM16" s="40">
        <f t="shared" si="29"/>
        <v>86</v>
      </c>
      <c r="BN16" s="53">
        <v>200</v>
      </c>
      <c r="BO16" s="53">
        <v>180</v>
      </c>
      <c r="BP16" s="42">
        <f t="shared" si="30"/>
        <v>90</v>
      </c>
      <c r="BQ16" s="40">
        <f t="shared" si="31"/>
        <v>-20</v>
      </c>
      <c r="BR16" s="53">
        <v>183</v>
      </c>
      <c r="BS16" s="53">
        <v>162</v>
      </c>
      <c r="BT16" s="42">
        <f t="shared" si="32"/>
        <v>88.52459016393442</v>
      </c>
      <c r="BU16" s="40">
        <f t="shared" si="33"/>
        <v>-21</v>
      </c>
      <c r="BV16" s="58">
        <v>1855.8823529411766</v>
      </c>
      <c r="BW16" s="53">
        <v>2252.8169014084506</v>
      </c>
      <c r="BX16" s="41">
        <f t="shared" si="34"/>
        <v>121.4</v>
      </c>
      <c r="BY16" s="40">
        <f t="shared" si="35"/>
        <v>396.934548467274</v>
      </c>
      <c r="BZ16" s="53">
        <v>6</v>
      </c>
      <c r="CA16" s="53">
        <v>48</v>
      </c>
      <c r="CB16" s="42">
        <f t="shared" si="36"/>
        <v>800</v>
      </c>
      <c r="CC16" s="40">
        <f t="shared" si="37"/>
        <v>42</v>
      </c>
      <c r="CD16" s="53" t="s">
        <v>17</v>
      </c>
      <c r="CE16" s="53">
        <v>1666.67</v>
      </c>
      <c r="CF16" s="53">
        <v>3232.7</v>
      </c>
      <c r="CG16" s="41">
        <f t="shared" si="39"/>
        <v>194</v>
      </c>
      <c r="CH16" s="40">
        <f t="shared" si="41"/>
        <v>1566.0299999999997</v>
      </c>
      <c r="CI16" s="49">
        <v>33</v>
      </c>
      <c r="CJ16" s="49">
        <v>4</v>
      </c>
      <c r="CK16" s="43">
        <f t="shared" si="38"/>
        <v>-29</v>
      </c>
      <c r="CL16" s="51"/>
      <c r="CM16" s="51"/>
      <c r="CN16" s="51"/>
      <c r="CO16" s="51"/>
      <c r="CP16" s="14"/>
      <c r="CQ16" s="14"/>
    </row>
    <row r="17" spans="1:95" s="20" customFormat="1" ht="21.75" customHeight="1">
      <c r="A17" s="52" t="s">
        <v>142</v>
      </c>
      <c r="B17" s="53">
        <v>1476</v>
      </c>
      <c r="C17" s="54">
        <v>1370</v>
      </c>
      <c r="D17" s="41">
        <f t="shared" si="3"/>
        <v>92.81842818428184</v>
      </c>
      <c r="E17" s="40">
        <f t="shared" si="4"/>
        <v>-106</v>
      </c>
      <c r="F17" s="53">
        <v>997</v>
      </c>
      <c r="G17" s="53">
        <v>880</v>
      </c>
      <c r="H17" s="41">
        <f t="shared" si="5"/>
        <v>88.26479438314945</v>
      </c>
      <c r="I17" s="40">
        <f t="shared" si="6"/>
        <v>-117</v>
      </c>
      <c r="J17" s="53">
        <v>800</v>
      </c>
      <c r="K17" s="53">
        <v>799</v>
      </c>
      <c r="L17" s="41">
        <f t="shared" si="7"/>
        <v>99.875</v>
      </c>
      <c r="M17" s="40">
        <f t="shared" si="8"/>
        <v>-1</v>
      </c>
      <c r="N17" s="55">
        <v>26</v>
      </c>
      <c r="O17" s="53">
        <v>21</v>
      </c>
      <c r="P17" s="41">
        <f t="shared" si="9"/>
        <v>80.76923076923077</v>
      </c>
      <c r="Q17" s="40">
        <f t="shared" si="10"/>
        <v>-5</v>
      </c>
      <c r="R17" s="53">
        <v>107</v>
      </c>
      <c r="S17" s="55">
        <v>196</v>
      </c>
      <c r="T17" s="41">
        <f t="shared" si="11"/>
        <v>183.17757009345794</v>
      </c>
      <c r="U17" s="40">
        <f t="shared" si="12"/>
        <v>89</v>
      </c>
      <c r="V17" s="43">
        <v>10</v>
      </c>
      <c r="W17" s="43">
        <v>64</v>
      </c>
      <c r="X17" s="41">
        <f t="shared" si="13"/>
        <v>640</v>
      </c>
      <c r="Y17" s="40">
        <f t="shared" si="14"/>
        <v>54</v>
      </c>
      <c r="Z17" s="53">
        <v>2759</v>
      </c>
      <c r="AA17" s="53">
        <v>3504</v>
      </c>
      <c r="AB17" s="41">
        <f t="shared" si="15"/>
        <v>127.00253715114171</v>
      </c>
      <c r="AC17" s="40">
        <f t="shared" si="16"/>
        <v>745</v>
      </c>
      <c r="AD17" s="53">
        <v>1446</v>
      </c>
      <c r="AE17" s="53">
        <v>1358</v>
      </c>
      <c r="AF17" s="41">
        <v>93.91424619640387</v>
      </c>
      <c r="AG17" s="40">
        <v>-88</v>
      </c>
      <c r="AH17" s="53">
        <v>778</v>
      </c>
      <c r="AI17" s="54">
        <v>1285</v>
      </c>
      <c r="AJ17" s="41">
        <f t="shared" si="17"/>
        <v>165.16709511568124</v>
      </c>
      <c r="AK17" s="40">
        <f t="shared" si="18"/>
        <v>507</v>
      </c>
      <c r="AL17" s="53">
        <v>0</v>
      </c>
      <c r="AM17" s="53">
        <v>0</v>
      </c>
      <c r="AN17" s="41">
        <v>0</v>
      </c>
      <c r="AO17" s="40">
        <f t="shared" si="20"/>
        <v>0</v>
      </c>
      <c r="AP17" s="53">
        <v>65</v>
      </c>
      <c r="AQ17" s="53">
        <v>359</v>
      </c>
      <c r="AR17" s="41">
        <f t="shared" si="40"/>
        <v>552.3076923076923</v>
      </c>
      <c r="AS17" s="40">
        <f t="shared" si="21"/>
        <v>294</v>
      </c>
      <c r="AT17" s="53">
        <v>713</v>
      </c>
      <c r="AU17" s="53">
        <v>926</v>
      </c>
      <c r="AV17" s="41">
        <f t="shared" si="22"/>
        <v>129.87377279102384</v>
      </c>
      <c r="AW17" s="40">
        <f t="shared" si="23"/>
        <v>213</v>
      </c>
      <c r="AX17" s="53">
        <v>210</v>
      </c>
      <c r="AY17" s="53">
        <v>236</v>
      </c>
      <c r="AZ17" s="42">
        <f t="shared" si="24"/>
        <v>112.38095238095238</v>
      </c>
      <c r="BA17" s="40">
        <f t="shared" si="25"/>
        <v>26</v>
      </c>
      <c r="BB17" s="44">
        <f t="shared" si="2"/>
        <v>-1572</v>
      </c>
      <c r="BC17" s="45">
        <f t="shared" si="2"/>
        <v>-1232</v>
      </c>
      <c r="BD17" s="45">
        <v>2558</v>
      </c>
      <c r="BE17" s="46">
        <v>2252</v>
      </c>
      <c r="BF17" s="56">
        <v>224</v>
      </c>
      <c r="BG17" s="56">
        <v>249</v>
      </c>
      <c r="BH17" s="48">
        <f t="shared" si="26"/>
        <v>111.2</v>
      </c>
      <c r="BI17" s="47">
        <f t="shared" si="27"/>
        <v>25</v>
      </c>
      <c r="BJ17" s="57">
        <v>879</v>
      </c>
      <c r="BK17" s="53">
        <v>971</v>
      </c>
      <c r="BL17" s="42">
        <f t="shared" si="28"/>
        <v>110.5</v>
      </c>
      <c r="BM17" s="40">
        <f t="shared" si="29"/>
        <v>92</v>
      </c>
      <c r="BN17" s="53">
        <v>490</v>
      </c>
      <c r="BO17" s="53">
        <v>350</v>
      </c>
      <c r="BP17" s="42">
        <f t="shared" si="30"/>
        <v>71.42857142857143</v>
      </c>
      <c r="BQ17" s="40">
        <f t="shared" si="31"/>
        <v>-140</v>
      </c>
      <c r="BR17" s="53">
        <v>444</v>
      </c>
      <c r="BS17" s="53">
        <v>300</v>
      </c>
      <c r="BT17" s="42">
        <f t="shared" si="32"/>
        <v>67.56756756756756</v>
      </c>
      <c r="BU17" s="40">
        <f t="shared" si="33"/>
        <v>-144</v>
      </c>
      <c r="BV17" s="58">
        <v>1393.047034764826</v>
      </c>
      <c r="BW17" s="53">
        <v>1734.4569288389514</v>
      </c>
      <c r="BX17" s="41">
        <f t="shared" si="34"/>
        <v>124.5</v>
      </c>
      <c r="BY17" s="40">
        <f t="shared" si="35"/>
        <v>341.4098940741253</v>
      </c>
      <c r="BZ17" s="53">
        <v>17</v>
      </c>
      <c r="CA17" s="53">
        <v>33</v>
      </c>
      <c r="CB17" s="42">
        <f t="shared" si="36"/>
        <v>194.1</v>
      </c>
      <c r="CC17" s="40">
        <f t="shared" si="37"/>
        <v>16</v>
      </c>
      <c r="CD17" s="53" t="s">
        <v>17</v>
      </c>
      <c r="CE17" s="53">
        <v>2165.18</v>
      </c>
      <c r="CF17" s="53">
        <v>3425.4</v>
      </c>
      <c r="CG17" s="41">
        <f t="shared" si="39"/>
        <v>158.2</v>
      </c>
      <c r="CH17" s="40">
        <f t="shared" si="41"/>
        <v>1260.2200000000003</v>
      </c>
      <c r="CI17" s="49">
        <v>29</v>
      </c>
      <c r="CJ17" s="49">
        <v>11</v>
      </c>
      <c r="CK17" s="43">
        <f t="shared" si="38"/>
        <v>-18</v>
      </c>
      <c r="CL17" s="51"/>
      <c r="CM17" s="51"/>
      <c r="CN17" s="51"/>
      <c r="CO17" s="51"/>
      <c r="CP17" s="14"/>
      <c r="CQ17" s="14"/>
    </row>
    <row r="18" spans="1:95" s="20" customFormat="1" ht="21.75" customHeight="1">
      <c r="A18" s="52" t="s">
        <v>143</v>
      </c>
      <c r="B18" s="53">
        <v>1465</v>
      </c>
      <c r="C18" s="54">
        <v>1039</v>
      </c>
      <c r="D18" s="41">
        <f t="shared" si="3"/>
        <v>70.92150170648465</v>
      </c>
      <c r="E18" s="40">
        <f t="shared" si="4"/>
        <v>-426</v>
      </c>
      <c r="F18" s="53">
        <v>908</v>
      </c>
      <c r="G18" s="53">
        <v>697</v>
      </c>
      <c r="H18" s="41">
        <f t="shared" si="5"/>
        <v>76.76211453744493</v>
      </c>
      <c r="I18" s="40">
        <f t="shared" si="6"/>
        <v>-211</v>
      </c>
      <c r="J18" s="53">
        <v>1116</v>
      </c>
      <c r="K18" s="53">
        <v>1053</v>
      </c>
      <c r="L18" s="41">
        <f t="shared" si="7"/>
        <v>94.35483870967742</v>
      </c>
      <c r="M18" s="40">
        <f t="shared" si="8"/>
        <v>-63</v>
      </c>
      <c r="N18" s="55">
        <v>26</v>
      </c>
      <c r="O18" s="53">
        <v>31</v>
      </c>
      <c r="P18" s="41">
        <f t="shared" si="9"/>
        <v>119.23076923076923</v>
      </c>
      <c r="Q18" s="40">
        <f t="shared" si="10"/>
        <v>5</v>
      </c>
      <c r="R18" s="53">
        <v>257</v>
      </c>
      <c r="S18" s="55">
        <v>215</v>
      </c>
      <c r="T18" s="41">
        <f t="shared" si="11"/>
        <v>83.65758754863813</v>
      </c>
      <c r="U18" s="40">
        <f t="shared" si="12"/>
        <v>-42</v>
      </c>
      <c r="V18" s="43">
        <v>5</v>
      </c>
      <c r="W18" s="43">
        <v>27</v>
      </c>
      <c r="X18" s="41">
        <f t="shared" si="13"/>
        <v>540</v>
      </c>
      <c r="Y18" s="40">
        <f t="shared" si="14"/>
        <v>22</v>
      </c>
      <c r="Z18" s="53">
        <v>3631</v>
      </c>
      <c r="AA18" s="53">
        <v>4417</v>
      </c>
      <c r="AB18" s="41">
        <f t="shared" si="15"/>
        <v>121.64692922060038</v>
      </c>
      <c r="AC18" s="40">
        <f t="shared" si="16"/>
        <v>786</v>
      </c>
      <c r="AD18" s="53">
        <v>1418</v>
      </c>
      <c r="AE18" s="53">
        <v>1014</v>
      </c>
      <c r="AF18" s="41">
        <v>71.50916784203103</v>
      </c>
      <c r="AG18" s="40">
        <v>-404</v>
      </c>
      <c r="AH18" s="53">
        <v>1141</v>
      </c>
      <c r="AI18" s="54">
        <v>1960</v>
      </c>
      <c r="AJ18" s="41">
        <f t="shared" si="17"/>
        <v>171.7791411042945</v>
      </c>
      <c r="AK18" s="40">
        <f t="shared" si="18"/>
        <v>819</v>
      </c>
      <c r="AL18" s="53">
        <v>0</v>
      </c>
      <c r="AM18" s="53">
        <v>0</v>
      </c>
      <c r="AN18" s="41">
        <v>0</v>
      </c>
      <c r="AO18" s="40">
        <f t="shared" si="20"/>
        <v>0</v>
      </c>
      <c r="AP18" s="53">
        <v>121</v>
      </c>
      <c r="AQ18" s="53">
        <v>622</v>
      </c>
      <c r="AR18" s="41">
        <f t="shared" si="40"/>
        <v>514.0495867768595</v>
      </c>
      <c r="AS18" s="40">
        <f t="shared" si="21"/>
        <v>501</v>
      </c>
      <c r="AT18" s="53">
        <v>1020</v>
      </c>
      <c r="AU18" s="53">
        <v>1338</v>
      </c>
      <c r="AV18" s="41">
        <f t="shared" si="22"/>
        <v>131.1764705882353</v>
      </c>
      <c r="AW18" s="40">
        <f t="shared" si="23"/>
        <v>318</v>
      </c>
      <c r="AX18" s="53">
        <v>438</v>
      </c>
      <c r="AY18" s="53">
        <v>303</v>
      </c>
      <c r="AZ18" s="42">
        <f t="shared" si="24"/>
        <v>69.17808219178082</v>
      </c>
      <c r="BA18" s="40">
        <f t="shared" si="25"/>
        <v>-135</v>
      </c>
      <c r="BB18" s="44">
        <f t="shared" si="2"/>
        <v>-2273</v>
      </c>
      <c r="BC18" s="45">
        <f t="shared" si="2"/>
        <v>-2654</v>
      </c>
      <c r="BD18" s="45">
        <v>3396</v>
      </c>
      <c r="BE18" s="46">
        <v>3463</v>
      </c>
      <c r="BF18" s="56">
        <v>229</v>
      </c>
      <c r="BG18" s="56">
        <v>280</v>
      </c>
      <c r="BH18" s="48">
        <f t="shared" si="26"/>
        <v>122.3</v>
      </c>
      <c r="BI18" s="47">
        <f t="shared" si="27"/>
        <v>51</v>
      </c>
      <c r="BJ18" s="57">
        <v>1116</v>
      </c>
      <c r="BK18" s="53">
        <v>1369</v>
      </c>
      <c r="BL18" s="42">
        <f t="shared" si="28"/>
        <v>122.7</v>
      </c>
      <c r="BM18" s="40">
        <f t="shared" si="29"/>
        <v>253</v>
      </c>
      <c r="BN18" s="53">
        <v>342</v>
      </c>
      <c r="BO18" s="53">
        <v>230</v>
      </c>
      <c r="BP18" s="42">
        <f t="shared" si="30"/>
        <v>67.2514619883041</v>
      </c>
      <c r="BQ18" s="40">
        <f t="shared" si="31"/>
        <v>-112</v>
      </c>
      <c r="BR18" s="53">
        <v>288</v>
      </c>
      <c r="BS18" s="53">
        <v>203</v>
      </c>
      <c r="BT18" s="42">
        <f t="shared" si="32"/>
        <v>70.48611111111111</v>
      </c>
      <c r="BU18" s="40">
        <f t="shared" si="33"/>
        <v>-85</v>
      </c>
      <c r="BV18" s="58">
        <v>2150</v>
      </c>
      <c r="BW18" s="53">
        <v>1803.8961038961038</v>
      </c>
      <c r="BX18" s="41">
        <f t="shared" si="34"/>
        <v>83.9</v>
      </c>
      <c r="BY18" s="40">
        <f t="shared" si="35"/>
        <v>-346.1038961038962</v>
      </c>
      <c r="BZ18" s="53">
        <v>6</v>
      </c>
      <c r="CA18" s="53">
        <v>8</v>
      </c>
      <c r="CB18" s="42">
        <f t="shared" si="36"/>
        <v>133.3</v>
      </c>
      <c r="CC18" s="40">
        <f t="shared" si="37"/>
        <v>2</v>
      </c>
      <c r="CD18" s="53" t="s">
        <v>17</v>
      </c>
      <c r="CE18" s="53">
        <v>3113.5</v>
      </c>
      <c r="CF18" s="53">
        <v>3790.4</v>
      </c>
      <c r="CG18" s="41">
        <f t="shared" si="39"/>
        <v>121.7</v>
      </c>
      <c r="CH18" s="40">
        <f t="shared" si="41"/>
        <v>676.9000000000001</v>
      </c>
      <c r="CI18" s="49">
        <v>57</v>
      </c>
      <c r="CJ18" s="49">
        <v>29</v>
      </c>
      <c r="CK18" s="43">
        <f t="shared" si="38"/>
        <v>-28</v>
      </c>
      <c r="CL18" s="51"/>
      <c r="CM18" s="51"/>
      <c r="CN18" s="51"/>
      <c r="CO18" s="51"/>
      <c r="CP18" s="14"/>
      <c r="CQ18" s="14"/>
    </row>
    <row r="19" spans="1:95" s="20" customFormat="1" ht="21.75" customHeight="1">
      <c r="A19" s="52" t="s">
        <v>144</v>
      </c>
      <c r="B19" s="53">
        <v>1275</v>
      </c>
      <c r="C19" s="54">
        <v>1242</v>
      </c>
      <c r="D19" s="41">
        <f t="shared" si="3"/>
        <v>97.41176470588235</v>
      </c>
      <c r="E19" s="40">
        <f t="shared" si="4"/>
        <v>-33</v>
      </c>
      <c r="F19" s="53">
        <v>785</v>
      </c>
      <c r="G19" s="53">
        <v>859</v>
      </c>
      <c r="H19" s="41">
        <f t="shared" si="5"/>
        <v>109.42675159235668</v>
      </c>
      <c r="I19" s="40">
        <f t="shared" si="6"/>
        <v>74</v>
      </c>
      <c r="J19" s="53">
        <v>727</v>
      </c>
      <c r="K19" s="53">
        <v>689</v>
      </c>
      <c r="L19" s="41">
        <f t="shared" si="7"/>
        <v>94.77303988995874</v>
      </c>
      <c r="M19" s="40">
        <f t="shared" si="8"/>
        <v>-38</v>
      </c>
      <c r="N19" s="55">
        <v>25</v>
      </c>
      <c r="O19" s="53">
        <v>24</v>
      </c>
      <c r="P19" s="41">
        <f t="shared" si="9"/>
        <v>96</v>
      </c>
      <c r="Q19" s="40">
        <f t="shared" si="10"/>
        <v>-1</v>
      </c>
      <c r="R19" s="53">
        <v>182</v>
      </c>
      <c r="S19" s="55">
        <v>187</v>
      </c>
      <c r="T19" s="41">
        <f t="shared" si="11"/>
        <v>102.74725274725273</v>
      </c>
      <c r="U19" s="40">
        <f t="shared" si="12"/>
        <v>5</v>
      </c>
      <c r="V19" s="43">
        <v>2</v>
      </c>
      <c r="W19" s="43">
        <v>4</v>
      </c>
      <c r="X19" s="41">
        <f t="shared" si="13"/>
        <v>200</v>
      </c>
      <c r="Y19" s="40">
        <f t="shared" si="14"/>
        <v>2</v>
      </c>
      <c r="Z19" s="53">
        <v>3689</v>
      </c>
      <c r="AA19" s="53">
        <v>4498</v>
      </c>
      <c r="AB19" s="41">
        <f t="shared" si="15"/>
        <v>121.93006234751967</v>
      </c>
      <c r="AC19" s="40">
        <f t="shared" si="16"/>
        <v>809</v>
      </c>
      <c r="AD19" s="53">
        <v>1250</v>
      </c>
      <c r="AE19" s="53">
        <v>1216</v>
      </c>
      <c r="AF19" s="41">
        <v>97.28</v>
      </c>
      <c r="AG19" s="40">
        <v>-34</v>
      </c>
      <c r="AH19" s="53">
        <v>1727</v>
      </c>
      <c r="AI19" s="54">
        <v>2016</v>
      </c>
      <c r="AJ19" s="41">
        <f t="shared" si="17"/>
        <v>116.73422119281992</v>
      </c>
      <c r="AK19" s="40">
        <f t="shared" si="18"/>
        <v>289</v>
      </c>
      <c r="AL19" s="53">
        <v>0</v>
      </c>
      <c r="AM19" s="53">
        <v>0</v>
      </c>
      <c r="AN19" s="41">
        <v>0</v>
      </c>
      <c r="AO19" s="40">
        <f t="shared" si="20"/>
        <v>0</v>
      </c>
      <c r="AP19" s="53">
        <v>0</v>
      </c>
      <c r="AQ19" s="53">
        <v>56</v>
      </c>
      <c r="AR19" s="41">
        <v>0</v>
      </c>
      <c r="AS19" s="40">
        <f t="shared" si="21"/>
        <v>56</v>
      </c>
      <c r="AT19" s="53">
        <v>1727</v>
      </c>
      <c r="AU19" s="53">
        <v>1960</v>
      </c>
      <c r="AV19" s="41">
        <f t="shared" si="22"/>
        <v>113.49160393746381</v>
      </c>
      <c r="AW19" s="40">
        <f t="shared" si="23"/>
        <v>233</v>
      </c>
      <c r="AX19" s="53">
        <v>482</v>
      </c>
      <c r="AY19" s="53">
        <v>255</v>
      </c>
      <c r="AZ19" s="42">
        <f t="shared" si="24"/>
        <v>52.9045643153527</v>
      </c>
      <c r="BA19" s="40">
        <f t="shared" si="25"/>
        <v>-227</v>
      </c>
      <c r="BB19" s="44">
        <f t="shared" si="2"/>
        <v>-3671</v>
      </c>
      <c r="BC19" s="45">
        <f t="shared" si="2"/>
        <v>-3605</v>
      </c>
      <c r="BD19" s="45">
        <v>4563</v>
      </c>
      <c r="BE19" s="46">
        <v>4514</v>
      </c>
      <c r="BF19" s="56">
        <v>221</v>
      </c>
      <c r="BG19" s="56">
        <v>238</v>
      </c>
      <c r="BH19" s="48">
        <f t="shared" si="26"/>
        <v>107.7</v>
      </c>
      <c r="BI19" s="47">
        <f t="shared" si="27"/>
        <v>17</v>
      </c>
      <c r="BJ19" s="57">
        <v>779</v>
      </c>
      <c r="BK19" s="53">
        <v>785</v>
      </c>
      <c r="BL19" s="42">
        <v>0</v>
      </c>
      <c r="BM19" s="40">
        <f t="shared" si="29"/>
        <v>6</v>
      </c>
      <c r="BN19" s="53">
        <v>383</v>
      </c>
      <c r="BO19" s="53">
        <v>333</v>
      </c>
      <c r="BP19" s="42">
        <f t="shared" si="30"/>
        <v>86.94516971279373</v>
      </c>
      <c r="BQ19" s="40">
        <f t="shared" si="31"/>
        <v>-50</v>
      </c>
      <c r="BR19" s="53">
        <v>325</v>
      </c>
      <c r="BS19" s="53">
        <v>272</v>
      </c>
      <c r="BT19" s="42">
        <f t="shared" si="32"/>
        <v>83.6923076923077</v>
      </c>
      <c r="BU19" s="40">
        <f t="shared" si="33"/>
        <v>-53</v>
      </c>
      <c r="BV19" s="58">
        <v>1765.7992565055763</v>
      </c>
      <c r="BW19" s="53">
        <v>1836.9918699186992</v>
      </c>
      <c r="BX19" s="41">
        <f t="shared" si="34"/>
        <v>104</v>
      </c>
      <c r="BY19" s="40">
        <f t="shared" si="35"/>
        <v>71.1926134131229</v>
      </c>
      <c r="BZ19" s="53">
        <v>0</v>
      </c>
      <c r="CA19" s="53">
        <v>6</v>
      </c>
      <c r="CB19" s="42">
        <v>0</v>
      </c>
      <c r="CC19" s="40">
        <f t="shared" si="37"/>
        <v>6</v>
      </c>
      <c r="CD19" s="53" t="s">
        <v>17</v>
      </c>
      <c r="CE19" s="53">
        <v>0</v>
      </c>
      <c r="CF19" s="53">
        <v>4033.3</v>
      </c>
      <c r="CG19" s="41">
        <v>0</v>
      </c>
      <c r="CH19" s="40">
        <f t="shared" si="41"/>
        <v>4033.3</v>
      </c>
      <c r="CI19" s="49">
        <v>0</v>
      </c>
      <c r="CJ19" s="49">
        <v>56</v>
      </c>
      <c r="CK19" s="43">
        <f t="shared" si="38"/>
        <v>56</v>
      </c>
      <c r="CL19" s="51"/>
      <c r="CM19" s="51"/>
      <c r="CN19" s="51"/>
      <c r="CO19" s="51"/>
      <c r="CP19" s="14"/>
      <c r="CQ19" s="14"/>
    </row>
    <row r="20" spans="1:95" s="60" customFormat="1" ht="21.75" customHeight="1">
      <c r="A20" s="59" t="s">
        <v>145</v>
      </c>
      <c r="B20" s="53">
        <v>1227</v>
      </c>
      <c r="C20" s="54">
        <v>999</v>
      </c>
      <c r="D20" s="41">
        <f t="shared" si="3"/>
        <v>81.41809290953546</v>
      </c>
      <c r="E20" s="40">
        <f t="shared" si="4"/>
        <v>-228</v>
      </c>
      <c r="F20" s="53">
        <v>745</v>
      </c>
      <c r="G20" s="53">
        <v>667</v>
      </c>
      <c r="H20" s="41">
        <f t="shared" si="5"/>
        <v>89.53020134228188</v>
      </c>
      <c r="I20" s="40">
        <f t="shared" si="6"/>
        <v>-78</v>
      </c>
      <c r="J20" s="53">
        <v>986</v>
      </c>
      <c r="K20" s="53">
        <v>1042</v>
      </c>
      <c r="L20" s="41">
        <f t="shared" si="7"/>
        <v>105.67951318458417</v>
      </c>
      <c r="M20" s="40">
        <f t="shared" si="8"/>
        <v>56</v>
      </c>
      <c r="N20" s="55">
        <v>24</v>
      </c>
      <c r="O20" s="53">
        <v>23</v>
      </c>
      <c r="P20" s="41">
        <f t="shared" si="9"/>
        <v>95.83333333333334</v>
      </c>
      <c r="Q20" s="40">
        <f t="shared" si="10"/>
        <v>-1</v>
      </c>
      <c r="R20" s="53">
        <v>196</v>
      </c>
      <c r="S20" s="55">
        <v>190</v>
      </c>
      <c r="T20" s="41">
        <f t="shared" si="11"/>
        <v>96.93877551020408</v>
      </c>
      <c r="U20" s="40">
        <f t="shared" si="12"/>
        <v>-6</v>
      </c>
      <c r="V20" s="43">
        <v>14</v>
      </c>
      <c r="W20" s="43">
        <v>16</v>
      </c>
      <c r="X20" s="41">
        <f t="shared" si="13"/>
        <v>114.28571428571428</v>
      </c>
      <c r="Y20" s="40">
        <f t="shared" si="14"/>
        <v>2</v>
      </c>
      <c r="Z20" s="53">
        <v>3502</v>
      </c>
      <c r="AA20" s="53">
        <v>3622</v>
      </c>
      <c r="AB20" s="41">
        <f t="shared" si="15"/>
        <v>103.42661336379211</v>
      </c>
      <c r="AC20" s="40">
        <f t="shared" si="16"/>
        <v>120</v>
      </c>
      <c r="AD20" s="53">
        <v>1196</v>
      </c>
      <c r="AE20" s="53">
        <v>983</v>
      </c>
      <c r="AF20" s="41">
        <v>82.19063545150502</v>
      </c>
      <c r="AG20" s="40">
        <v>-213</v>
      </c>
      <c r="AH20" s="53">
        <v>1634</v>
      </c>
      <c r="AI20" s="54">
        <v>1491</v>
      </c>
      <c r="AJ20" s="41">
        <f t="shared" si="17"/>
        <v>91.2484700122399</v>
      </c>
      <c r="AK20" s="40">
        <f t="shared" si="18"/>
        <v>-143</v>
      </c>
      <c r="AL20" s="53">
        <v>389</v>
      </c>
      <c r="AM20" s="53">
        <v>507</v>
      </c>
      <c r="AN20" s="41">
        <f t="shared" si="19"/>
        <v>130.33419023136247</v>
      </c>
      <c r="AO20" s="40">
        <f t="shared" si="20"/>
        <v>118</v>
      </c>
      <c r="AP20" s="53">
        <v>0</v>
      </c>
      <c r="AQ20" s="53">
        <v>3</v>
      </c>
      <c r="AR20" s="41">
        <v>0</v>
      </c>
      <c r="AS20" s="40">
        <f t="shared" si="21"/>
        <v>3</v>
      </c>
      <c r="AT20" s="53">
        <v>1245</v>
      </c>
      <c r="AU20" s="53">
        <v>981</v>
      </c>
      <c r="AV20" s="41">
        <f t="shared" si="22"/>
        <v>78.79518072289157</v>
      </c>
      <c r="AW20" s="40">
        <f t="shared" si="23"/>
        <v>-264</v>
      </c>
      <c r="AX20" s="53">
        <v>406</v>
      </c>
      <c r="AY20" s="53">
        <v>474</v>
      </c>
      <c r="AZ20" s="42">
        <f t="shared" si="24"/>
        <v>116.7487684729064</v>
      </c>
      <c r="BA20" s="40">
        <f t="shared" si="25"/>
        <v>68</v>
      </c>
      <c r="BB20" s="44">
        <f t="shared" si="2"/>
        <v>-1502</v>
      </c>
      <c r="BC20" s="45">
        <f t="shared" si="2"/>
        <v>-2017</v>
      </c>
      <c r="BD20" s="45">
        <v>2397</v>
      </c>
      <c r="BE20" s="46">
        <v>2796</v>
      </c>
      <c r="BF20" s="56">
        <v>244</v>
      </c>
      <c r="BG20" s="56">
        <v>258</v>
      </c>
      <c r="BH20" s="48">
        <f t="shared" si="26"/>
        <v>105.7</v>
      </c>
      <c r="BI20" s="47">
        <f t="shared" si="27"/>
        <v>14</v>
      </c>
      <c r="BJ20" s="57">
        <v>922</v>
      </c>
      <c r="BK20" s="53">
        <v>1011</v>
      </c>
      <c r="BL20" s="42">
        <v>0</v>
      </c>
      <c r="BM20" s="40">
        <f t="shared" si="29"/>
        <v>89</v>
      </c>
      <c r="BN20" s="53">
        <v>332</v>
      </c>
      <c r="BO20" s="53">
        <v>220</v>
      </c>
      <c r="BP20" s="42">
        <f t="shared" si="30"/>
        <v>66.26506024096386</v>
      </c>
      <c r="BQ20" s="40">
        <f t="shared" si="31"/>
        <v>-112</v>
      </c>
      <c r="BR20" s="53">
        <v>287</v>
      </c>
      <c r="BS20" s="53">
        <v>193</v>
      </c>
      <c r="BT20" s="42">
        <f t="shared" si="32"/>
        <v>67.24738675958189</v>
      </c>
      <c r="BU20" s="40">
        <f t="shared" si="33"/>
        <v>-94</v>
      </c>
      <c r="BV20" s="58">
        <v>2047.3251028806585</v>
      </c>
      <c r="BW20" s="53">
        <v>2086.1635220125786</v>
      </c>
      <c r="BX20" s="41">
        <f t="shared" si="34"/>
        <v>101.9</v>
      </c>
      <c r="BY20" s="40">
        <f t="shared" si="35"/>
        <v>38.83841913192009</v>
      </c>
      <c r="BZ20" s="53">
        <v>0</v>
      </c>
      <c r="CA20" s="53">
        <v>2</v>
      </c>
      <c r="CB20" s="42">
        <v>0</v>
      </c>
      <c r="CC20" s="40">
        <f t="shared" si="37"/>
        <v>2</v>
      </c>
      <c r="CD20" s="53" t="s">
        <v>17</v>
      </c>
      <c r="CE20" s="53">
        <v>0</v>
      </c>
      <c r="CF20" s="53">
        <v>3730</v>
      </c>
      <c r="CG20" s="41">
        <v>0</v>
      </c>
      <c r="CH20" s="40">
        <f t="shared" si="41"/>
        <v>3730</v>
      </c>
      <c r="CI20" s="49">
        <v>0</v>
      </c>
      <c r="CJ20" s="49">
        <v>110</v>
      </c>
      <c r="CK20" s="43">
        <f t="shared" si="38"/>
        <v>110</v>
      </c>
      <c r="CL20" s="51"/>
      <c r="CM20" s="51"/>
      <c r="CN20" s="51"/>
      <c r="CO20" s="51"/>
      <c r="CP20" s="14"/>
      <c r="CQ20" s="14"/>
    </row>
    <row r="21" spans="1:95" s="20" customFormat="1" ht="21.75" customHeight="1">
      <c r="A21" s="52" t="s">
        <v>146</v>
      </c>
      <c r="B21" s="53">
        <v>1231</v>
      </c>
      <c r="C21" s="54">
        <v>1146</v>
      </c>
      <c r="D21" s="41">
        <f t="shared" si="3"/>
        <v>93.09504467912267</v>
      </c>
      <c r="E21" s="40">
        <f t="shared" si="4"/>
        <v>-85</v>
      </c>
      <c r="F21" s="53">
        <v>861</v>
      </c>
      <c r="G21" s="53">
        <v>705</v>
      </c>
      <c r="H21" s="41">
        <f t="shared" si="5"/>
        <v>81.8815331010453</v>
      </c>
      <c r="I21" s="40">
        <f t="shared" si="6"/>
        <v>-156</v>
      </c>
      <c r="J21" s="53">
        <v>906</v>
      </c>
      <c r="K21" s="53">
        <v>974</v>
      </c>
      <c r="L21" s="41">
        <f t="shared" si="7"/>
        <v>107.5055187637969</v>
      </c>
      <c r="M21" s="40">
        <f t="shared" si="8"/>
        <v>68</v>
      </c>
      <c r="N21" s="55">
        <v>14</v>
      </c>
      <c r="O21" s="53">
        <v>15</v>
      </c>
      <c r="P21" s="41">
        <f t="shared" si="9"/>
        <v>107.14285714285714</v>
      </c>
      <c r="Q21" s="40">
        <f t="shared" si="10"/>
        <v>1</v>
      </c>
      <c r="R21" s="53">
        <v>201</v>
      </c>
      <c r="S21" s="55">
        <v>207</v>
      </c>
      <c r="T21" s="41">
        <f t="shared" si="11"/>
        <v>102.98507462686568</v>
      </c>
      <c r="U21" s="40">
        <f t="shared" si="12"/>
        <v>6</v>
      </c>
      <c r="V21" s="43">
        <v>22</v>
      </c>
      <c r="W21" s="43">
        <v>39</v>
      </c>
      <c r="X21" s="41">
        <f t="shared" si="13"/>
        <v>177.27272727272728</v>
      </c>
      <c r="Y21" s="40">
        <f t="shared" si="14"/>
        <v>17</v>
      </c>
      <c r="Z21" s="53">
        <v>3662</v>
      </c>
      <c r="AA21" s="53">
        <v>3737</v>
      </c>
      <c r="AB21" s="41">
        <f t="shared" si="15"/>
        <v>102.04806116876024</v>
      </c>
      <c r="AC21" s="40">
        <f t="shared" si="16"/>
        <v>75</v>
      </c>
      <c r="AD21" s="53">
        <v>1194</v>
      </c>
      <c r="AE21" s="53">
        <v>1138</v>
      </c>
      <c r="AF21" s="41">
        <v>95.30988274706867</v>
      </c>
      <c r="AG21" s="40">
        <v>-56</v>
      </c>
      <c r="AH21" s="53">
        <v>1270</v>
      </c>
      <c r="AI21" s="54">
        <v>1477</v>
      </c>
      <c r="AJ21" s="41">
        <f t="shared" si="17"/>
        <v>116.2992125984252</v>
      </c>
      <c r="AK21" s="40">
        <f t="shared" si="18"/>
        <v>207</v>
      </c>
      <c r="AL21" s="53">
        <v>0</v>
      </c>
      <c r="AM21" s="53">
        <v>0</v>
      </c>
      <c r="AN21" s="41">
        <v>0</v>
      </c>
      <c r="AO21" s="40">
        <f t="shared" si="20"/>
        <v>0</v>
      </c>
      <c r="AP21" s="53">
        <v>15</v>
      </c>
      <c r="AQ21" s="53">
        <v>408</v>
      </c>
      <c r="AR21" s="41">
        <v>0</v>
      </c>
      <c r="AS21" s="40">
        <f t="shared" si="21"/>
        <v>393</v>
      </c>
      <c r="AT21" s="53">
        <v>1255</v>
      </c>
      <c r="AU21" s="53">
        <v>1069</v>
      </c>
      <c r="AV21" s="41">
        <f t="shared" si="22"/>
        <v>85.1792828685259</v>
      </c>
      <c r="AW21" s="40">
        <f t="shared" si="23"/>
        <v>-186</v>
      </c>
      <c r="AX21" s="53">
        <v>353</v>
      </c>
      <c r="AY21" s="53">
        <v>412</v>
      </c>
      <c r="AZ21" s="42">
        <f t="shared" si="24"/>
        <v>116.71388101983003</v>
      </c>
      <c r="BA21" s="40">
        <f t="shared" si="25"/>
        <v>59</v>
      </c>
      <c r="BB21" s="44">
        <f t="shared" si="2"/>
        <v>-4585</v>
      </c>
      <c r="BC21" s="45">
        <f t="shared" si="2"/>
        <v>-3898</v>
      </c>
      <c r="BD21" s="45">
        <v>5375</v>
      </c>
      <c r="BE21" s="46">
        <v>4751</v>
      </c>
      <c r="BF21" s="56">
        <v>191</v>
      </c>
      <c r="BG21" s="56">
        <v>204</v>
      </c>
      <c r="BH21" s="48">
        <f t="shared" si="26"/>
        <v>106.8</v>
      </c>
      <c r="BI21" s="47">
        <f t="shared" si="27"/>
        <v>13</v>
      </c>
      <c r="BJ21" s="57">
        <v>892</v>
      </c>
      <c r="BK21" s="53">
        <v>986</v>
      </c>
      <c r="BL21" s="42">
        <f t="shared" si="28"/>
        <v>110.5</v>
      </c>
      <c r="BM21" s="40">
        <f t="shared" si="29"/>
        <v>94</v>
      </c>
      <c r="BN21" s="53">
        <v>441</v>
      </c>
      <c r="BO21" s="53">
        <v>293</v>
      </c>
      <c r="BP21" s="42">
        <f t="shared" si="30"/>
        <v>66.43990929705215</v>
      </c>
      <c r="BQ21" s="40">
        <f t="shared" si="31"/>
        <v>-148</v>
      </c>
      <c r="BR21" s="53">
        <v>387</v>
      </c>
      <c r="BS21" s="53">
        <v>238</v>
      </c>
      <c r="BT21" s="42">
        <f t="shared" si="32"/>
        <v>61.49870801033591</v>
      </c>
      <c r="BU21" s="40">
        <f t="shared" si="33"/>
        <v>-149</v>
      </c>
      <c r="BV21" s="58">
        <v>1513.991769547325</v>
      </c>
      <c r="BW21" s="53">
        <v>1738.5869565217392</v>
      </c>
      <c r="BX21" s="41">
        <f t="shared" si="34"/>
        <v>114.8</v>
      </c>
      <c r="BY21" s="40">
        <f t="shared" si="35"/>
        <v>224.59518697441422</v>
      </c>
      <c r="BZ21" s="53">
        <v>3</v>
      </c>
      <c r="CA21" s="53">
        <v>20</v>
      </c>
      <c r="CB21" s="42">
        <f t="shared" si="36"/>
        <v>666.7</v>
      </c>
      <c r="CC21" s="40">
        <f t="shared" si="37"/>
        <v>17</v>
      </c>
      <c r="CD21" s="53" t="s">
        <v>17</v>
      </c>
      <c r="CE21" s="53">
        <v>1733.33</v>
      </c>
      <c r="CF21" s="53">
        <v>3265.5</v>
      </c>
      <c r="CG21" s="41">
        <f t="shared" si="39"/>
        <v>188.4</v>
      </c>
      <c r="CH21" s="40">
        <f t="shared" si="41"/>
        <v>1532.17</v>
      </c>
      <c r="CI21" s="49">
        <v>147</v>
      </c>
      <c r="CJ21" s="49">
        <v>15</v>
      </c>
      <c r="CK21" s="43">
        <f t="shared" si="38"/>
        <v>-132</v>
      </c>
      <c r="CL21" s="51"/>
      <c r="CM21" s="51"/>
      <c r="CN21" s="51"/>
      <c r="CO21" s="51"/>
      <c r="CP21" s="14"/>
      <c r="CQ21" s="14"/>
    </row>
    <row r="22" spans="1:95" s="20" customFormat="1" ht="21.75" customHeight="1">
      <c r="A22" s="52" t="s">
        <v>147</v>
      </c>
      <c r="B22" s="53">
        <v>1225</v>
      </c>
      <c r="C22" s="54">
        <v>1232</v>
      </c>
      <c r="D22" s="41">
        <f t="shared" si="3"/>
        <v>100.57142857142858</v>
      </c>
      <c r="E22" s="40">
        <f t="shared" si="4"/>
        <v>7</v>
      </c>
      <c r="F22" s="53">
        <v>717</v>
      </c>
      <c r="G22" s="53">
        <v>811</v>
      </c>
      <c r="H22" s="41">
        <f t="shared" si="5"/>
        <v>113.11018131101814</v>
      </c>
      <c r="I22" s="40">
        <f t="shared" si="6"/>
        <v>94</v>
      </c>
      <c r="J22" s="53">
        <v>689</v>
      </c>
      <c r="K22" s="53">
        <v>719</v>
      </c>
      <c r="L22" s="41">
        <f t="shared" si="7"/>
        <v>104.35413642960813</v>
      </c>
      <c r="M22" s="40">
        <f t="shared" si="8"/>
        <v>30</v>
      </c>
      <c r="N22" s="55">
        <v>14</v>
      </c>
      <c r="O22" s="53">
        <v>15</v>
      </c>
      <c r="P22" s="41">
        <f t="shared" si="9"/>
        <v>107.14285714285714</v>
      </c>
      <c r="Q22" s="40">
        <f t="shared" si="10"/>
        <v>1</v>
      </c>
      <c r="R22" s="53">
        <v>177</v>
      </c>
      <c r="S22" s="55">
        <v>176</v>
      </c>
      <c r="T22" s="41">
        <f t="shared" si="11"/>
        <v>99.43502824858757</v>
      </c>
      <c r="U22" s="40">
        <f t="shared" si="12"/>
        <v>-1</v>
      </c>
      <c r="V22" s="43">
        <v>1</v>
      </c>
      <c r="W22" s="43">
        <v>2</v>
      </c>
      <c r="X22" s="41">
        <f t="shared" si="13"/>
        <v>200</v>
      </c>
      <c r="Y22" s="40">
        <f t="shared" si="14"/>
        <v>1</v>
      </c>
      <c r="Z22" s="53">
        <v>2471</v>
      </c>
      <c r="AA22" s="53">
        <v>3053</v>
      </c>
      <c r="AB22" s="41">
        <f t="shared" si="15"/>
        <v>123.5532173209227</v>
      </c>
      <c r="AC22" s="40">
        <f t="shared" si="16"/>
        <v>582</v>
      </c>
      <c r="AD22" s="53">
        <v>1187</v>
      </c>
      <c r="AE22" s="53">
        <v>1213</v>
      </c>
      <c r="AF22" s="41">
        <v>102.19039595619208</v>
      </c>
      <c r="AG22" s="40">
        <v>26</v>
      </c>
      <c r="AH22" s="53">
        <v>672</v>
      </c>
      <c r="AI22" s="54">
        <v>927</v>
      </c>
      <c r="AJ22" s="41">
        <f t="shared" si="17"/>
        <v>137.94642857142858</v>
      </c>
      <c r="AK22" s="40">
        <f t="shared" si="18"/>
        <v>255</v>
      </c>
      <c r="AL22" s="53">
        <v>1</v>
      </c>
      <c r="AM22" s="53">
        <v>0</v>
      </c>
      <c r="AN22" s="41">
        <f t="shared" si="19"/>
        <v>0</v>
      </c>
      <c r="AO22" s="40">
        <f t="shared" si="20"/>
        <v>-1</v>
      </c>
      <c r="AP22" s="53">
        <v>0</v>
      </c>
      <c r="AQ22" s="53">
        <v>229</v>
      </c>
      <c r="AR22" s="41">
        <v>0</v>
      </c>
      <c r="AS22" s="40">
        <f t="shared" si="21"/>
        <v>229</v>
      </c>
      <c r="AT22" s="53">
        <v>671</v>
      </c>
      <c r="AU22" s="53">
        <v>698</v>
      </c>
      <c r="AV22" s="41">
        <f t="shared" si="22"/>
        <v>104.02384500745157</v>
      </c>
      <c r="AW22" s="40">
        <f t="shared" si="23"/>
        <v>27</v>
      </c>
      <c r="AX22" s="53">
        <v>369</v>
      </c>
      <c r="AY22" s="53">
        <v>323</v>
      </c>
      <c r="AZ22" s="42">
        <f t="shared" si="24"/>
        <v>87.53387533875339</v>
      </c>
      <c r="BA22" s="40">
        <f t="shared" si="25"/>
        <v>-46</v>
      </c>
      <c r="BB22" s="44">
        <f t="shared" si="2"/>
        <v>-2969</v>
      </c>
      <c r="BC22" s="45">
        <f t="shared" si="2"/>
        <v>-2774</v>
      </c>
      <c r="BD22" s="45">
        <v>3773</v>
      </c>
      <c r="BE22" s="46">
        <v>3588</v>
      </c>
      <c r="BF22" s="56">
        <v>157</v>
      </c>
      <c r="BG22" s="56">
        <v>178</v>
      </c>
      <c r="BH22" s="48">
        <f t="shared" si="26"/>
        <v>113.4</v>
      </c>
      <c r="BI22" s="47">
        <f t="shared" si="27"/>
        <v>21</v>
      </c>
      <c r="BJ22" s="57">
        <v>720</v>
      </c>
      <c r="BK22" s="53">
        <v>819</v>
      </c>
      <c r="BL22" s="42">
        <f t="shared" si="28"/>
        <v>113.8</v>
      </c>
      <c r="BM22" s="40">
        <f t="shared" si="29"/>
        <v>99</v>
      </c>
      <c r="BN22" s="53">
        <v>421</v>
      </c>
      <c r="BO22" s="53">
        <v>418</v>
      </c>
      <c r="BP22" s="42">
        <f t="shared" si="30"/>
        <v>99.2874109263658</v>
      </c>
      <c r="BQ22" s="40">
        <f t="shared" si="31"/>
        <v>-3</v>
      </c>
      <c r="BR22" s="53">
        <v>363</v>
      </c>
      <c r="BS22" s="53">
        <v>360</v>
      </c>
      <c r="BT22" s="42">
        <f t="shared" si="32"/>
        <v>99.17355371900827</v>
      </c>
      <c r="BU22" s="40">
        <f t="shared" si="33"/>
        <v>-3</v>
      </c>
      <c r="BV22" s="58">
        <v>1649.645390070922</v>
      </c>
      <c r="BW22" s="53">
        <v>1627.7258566978194</v>
      </c>
      <c r="BX22" s="41">
        <f t="shared" si="34"/>
        <v>98.7</v>
      </c>
      <c r="BY22" s="40">
        <f t="shared" si="35"/>
        <v>-21.919533373102695</v>
      </c>
      <c r="BZ22" s="53">
        <v>5</v>
      </c>
      <c r="CA22" s="53">
        <v>19</v>
      </c>
      <c r="CB22" s="42">
        <f t="shared" si="36"/>
        <v>380</v>
      </c>
      <c r="CC22" s="40">
        <f t="shared" si="37"/>
        <v>14</v>
      </c>
      <c r="CD22" s="53" t="s">
        <v>17</v>
      </c>
      <c r="CE22" s="53">
        <v>2166.4</v>
      </c>
      <c r="CF22" s="53">
        <v>3716.6</v>
      </c>
      <c r="CG22" s="41">
        <f t="shared" si="39"/>
        <v>171.6</v>
      </c>
      <c r="CH22" s="40">
        <f t="shared" si="41"/>
        <v>1550.1999999999998</v>
      </c>
      <c r="CI22" s="49">
        <v>84</v>
      </c>
      <c r="CJ22" s="49">
        <v>22</v>
      </c>
      <c r="CK22" s="43">
        <f t="shared" si="38"/>
        <v>-62</v>
      </c>
      <c r="CL22" s="51"/>
      <c r="CM22" s="51"/>
      <c r="CN22" s="51"/>
      <c r="CO22" s="51"/>
      <c r="CP22" s="14"/>
      <c r="CQ22" s="14"/>
    </row>
    <row r="23" spans="1:95" s="20" customFormat="1" ht="21.75" customHeight="1">
      <c r="A23" s="52" t="s">
        <v>148</v>
      </c>
      <c r="B23" s="53">
        <v>861</v>
      </c>
      <c r="C23" s="54">
        <v>842</v>
      </c>
      <c r="D23" s="41">
        <f t="shared" si="3"/>
        <v>97.79326364692218</v>
      </c>
      <c r="E23" s="40">
        <f t="shared" si="4"/>
        <v>-19</v>
      </c>
      <c r="F23" s="53">
        <v>491</v>
      </c>
      <c r="G23" s="53">
        <v>506</v>
      </c>
      <c r="H23" s="41">
        <f t="shared" si="5"/>
        <v>103.0549898167006</v>
      </c>
      <c r="I23" s="40">
        <f t="shared" si="6"/>
        <v>15</v>
      </c>
      <c r="J23" s="53">
        <v>453</v>
      </c>
      <c r="K23" s="53">
        <v>523</v>
      </c>
      <c r="L23" s="41">
        <f t="shared" si="7"/>
        <v>115.45253863134657</v>
      </c>
      <c r="M23" s="40">
        <f t="shared" si="8"/>
        <v>70</v>
      </c>
      <c r="N23" s="55">
        <v>4</v>
      </c>
      <c r="O23" s="53">
        <v>6</v>
      </c>
      <c r="P23" s="41">
        <f t="shared" si="9"/>
        <v>150</v>
      </c>
      <c r="Q23" s="40">
        <f t="shared" si="10"/>
        <v>2</v>
      </c>
      <c r="R23" s="53">
        <v>96</v>
      </c>
      <c r="S23" s="55">
        <v>97</v>
      </c>
      <c r="T23" s="41">
        <f t="shared" si="11"/>
        <v>101.04166666666667</v>
      </c>
      <c r="U23" s="40">
        <f t="shared" si="12"/>
        <v>1</v>
      </c>
      <c r="V23" s="43">
        <v>5</v>
      </c>
      <c r="W23" s="43">
        <v>1</v>
      </c>
      <c r="X23" s="41">
        <f t="shared" si="13"/>
        <v>20</v>
      </c>
      <c r="Y23" s="40">
        <f t="shared" si="14"/>
        <v>-4</v>
      </c>
      <c r="Z23" s="53">
        <v>2491</v>
      </c>
      <c r="AA23" s="53">
        <v>2744</v>
      </c>
      <c r="AB23" s="41">
        <f t="shared" si="15"/>
        <v>110.15656362906464</v>
      </c>
      <c r="AC23" s="40">
        <f t="shared" si="16"/>
        <v>253</v>
      </c>
      <c r="AD23" s="53">
        <v>843</v>
      </c>
      <c r="AE23" s="53">
        <v>830</v>
      </c>
      <c r="AF23" s="41">
        <v>98.45788849347569</v>
      </c>
      <c r="AG23" s="40">
        <v>-13</v>
      </c>
      <c r="AH23" s="53">
        <v>1212</v>
      </c>
      <c r="AI23" s="54">
        <v>1260</v>
      </c>
      <c r="AJ23" s="41">
        <f t="shared" si="17"/>
        <v>103.96039603960396</v>
      </c>
      <c r="AK23" s="40">
        <f t="shared" si="18"/>
        <v>48</v>
      </c>
      <c r="AL23" s="53">
        <v>167</v>
      </c>
      <c r="AM23" s="53">
        <v>202</v>
      </c>
      <c r="AN23" s="41">
        <f t="shared" si="19"/>
        <v>120.95808383233533</v>
      </c>
      <c r="AO23" s="40">
        <f t="shared" si="20"/>
        <v>35</v>
      </c>
      <c r="AP23" s="53">
        <v>0</v>
      </c>
      <c r="AQ23" s="53">
        <v>0</v>
      </c>
      <c r="AR23" s="41">
        <v>0</v>
      </c>
      <c r="AS23" s="40">
        <f t="shared" si="21"/>
        <v>0</v>
      </c>
      <c r="AT23" s="53">
        <v>1045</v>
      </c>
      <c r="AU23" s="53">
        <v>1058</v>
      </c>
      <c r="AV23" s="41">
        <f t="shared" si="22"/>
        <v>101.24401913875599</v>
      </c>
      <c r="AW23" s="40">
        <f t="shared" si="23"/>
        <v>13</v>
      </c>
      <c r="AX23" s="53">
        <v>139</v>
      </c>
      <c r="AY23" s="53">
        <v>157</v>
      </c>
      <c r="AZ23" s="42">
        <f t="shared" si="24"/>
        <v>112.9496402877698</v>
      </c>
      <c r="BA23" s="40">
        <f t="shared" si="25"/>
        <v>18</v>
      </c>
      <c r="BB23" s="44">
        <f t="shared" si="2"/>
        <v>-4748</v>
      </c>
      <c r="BC23" s="45">
        <f t="shared" si="2"/>
        <v>-4130</v>
      </c>
      <c r="BD23" s="45">
        <v>5273</v>
      </c>
      <c r="BE23" s="46">
        <v>4674</v>
      </c>
      <c r="BF23" s="56">
        <v>116</v>
      </c>
      <c r="BG23" s="56">
        <v>161</v>
      </c>
      <c r="BH23" s="48">
        <f t="shared" si="26"/>
        <v>138.8</v>
      </c>
      <c r="BI23" s="47">
        <f t="shared" si="27"/>
        <v>45</v>
      </c>
      <c r="BJ23" s="57">
        <v>452</v>
      </c>
      <c r="BK23" s="53">
        <v>520</v>
      </c>
      <c r="BL23" s="42">
        <f t="shared" si="28"/>
        <v>115</v>
      </c>
      <c r="BM23" s="40">
        <f t="shared" si="29"/>
        <v>68</v>
      </c>
      <c r="BN23" s="53">
        <v>336</v>
      </c>
      <c r="BO23" s="53">
        <v>298</v>
      </c>
      <c r="BP23" s="42">
        <f t="shared" si="30"/>
        <v>88.69047619047619</v>
      </c>
      <c r="BQ23" s="40">
        <f t="shared" si="31"/>
        <v>-38</v>
      </c>
      <c r="BR23" s="53">
        <v>313</v>
      </c>
      <c r="BS23" s="53">
        <v>268</v>
      </c>
      <c r="BT23" s="42">
        <f t="shared" si="32"/>
        <v>85.62300319488818</v>
      </c>
      <c r="BU23" s="40">
        <f t="shared" si="33"/>
        <v>-45</v>
      </c>
      <c r="BV23" s="58">
        <v>1342.2641509433963</v>
      </c>
      <c r="BW23" s="53">
        <v>1734.0807174887893</v>
      </c>
      <c r="BX23" s="41">
        <f t="shared" si="34"/>
        <v>129.2</v>
      </c>
      <c r="BY23" s="40">
        <f t="shared" si="35"/>
        <v>391.816566545393</v>
      </c>
      <c r="BZ23" s="53">
        <v>21</v>
      </c>
      <c r="CA23" s="53">
        <v>19</v>
      </c>
      <c r="CB23" s="42">
        <f t="shared" si="36"/>
        <v>90.5</v>
      </c>
      <c r="CC23" s="40">
        <f t="shared" si="37"/>
        <v>-2</v>
      </c>
      <c r="CD23" s="53" t="s">
        <v>17</v>
      </c>
      <c r="CE23" s="53">
        <v>1702.38</v>
      </c>
      <c r="CF23" s="53">
        <v>3713.2</v>
      </c>
      <c r="CG23" s="41">
        <f t="shared" si="39"/>
        <v>218.1</v>
      </c>
      <c r="CH23" s="40">
        <f t="shared" si="41"/>
        <v>2010.8199999999997</v>
      </c>
      <c r="CI23" s="49">
        <v>16</v>
      </c>
      <c r="CJ23" s="49">
        <v>16</v>
      </c>
      <c r="CK23" s="43">
        <f t="shared" si="38"/>
        <v>0</v>
      </c>
      <c r="CL23" s="51"/>
      <c r="CM23" s="51"/>
      <c r="CN23" s="51"/>
      <c r="CO23" s="51"/>
      <c r="CP23" s="14"/>
      <c r="CQ23" s="14"/>
    </row>
    <row r="24" spans="1:95" s="20" customFormat="1" ht="21.75" customHeight="1">
      <c r="A24" s="52" t="s">
        <v>149</v>
      </c>
      <c r="B24" s="53">
        <v>2465</v>
      </c>
      <c r="C24" s="54">
        <v>2548</v>
      </c>
      <c r="D24" s="41">
        <f t="shared" si="3"/>
        <v>103.36713995943205</v>
      </c>
      <c r="E24" s="40">
        <f t="shared" si="4"/>
        <v>83</v>
      </c>
      <c r="F24" s="53">
        <v>1801</v>
      </c>
      <c r="G24" s="53">
        <v>2050</v>
      </c>
      <c r="H24" s="41">
        <f t="shared" si="5"/>
        <v>113.82565241532483</v>
      </c>
      <c r="I24" s="40">
        <f t="shared" si="6"/>
        <v>249</v>
      </c>
      <c r="J24" s="53">
        <v>2071</v>
      </c>
      <c r="K24" s="53">
        <v>2041</v>
      </c>
      <c r="L24" s="41">
        <f t="shared" si="7"/>
        <v>98.55142443264123</v>
      </c>
      <c r="M24" s="40">
        <f t="shared" si="8"/>
        <v>-30</v>
      </c>
      <c r="N24" s="55">
        <v>42</v>
      </c>
      <c r="O24" s="53">
        <v>40</v>
      </c>
      <c r="P24" s="41">
        <f t="shared" si="9"/>
        <v>95.23809523809523</v>
      </c>
      <c r="Q24" s="40">
        <f t="shared" si="10"/>
        <v>-2</v>
      </c>
      <c r="R24" s="53">
        <v>279</v>
      </c>
      <c r="S24" s="55">
        <v>262</v>
      </c>
      <c r="T24" s="41">
        <f t="shared" si="11"/>
        <v>93.9068100358423</v>
      </c>
      <c r="U24" s="40">
        <f t="shared" si="12"/>
        <v>-17</v>
      </c>
      <c r="V24" s="43">
        <v>18</v>
      </c>
      <c r="W24" s="43">
        <v>8</v>
      </c>
      <c r="X24" s="41">
        <f t="shared" si="13"/>
        <v>44.44444444444444</v>
      </c>
      <c r="Y24" s="40">
        <f t="shared" si="14"/>
        <v>-10</v>
      </c>
      <c r="Z24" s="53">
        <v>9300</v>
      </c>
      <c r="AA24" s="53">
        <v>8779</v>
      </c>
      <c r="AB24" s="41">
        <f t="shared" si="15"/>
        <v>94.39784946236558</v>
      </c>
      <c r="AC24" s="40">
        <f t="shared" si="16"/>
        <v>-521</v>
      </c>
      <c r="AD24" s="53">
        <v>2406</v>
      </c>
      <c r="AE24" s="53">
        <v>2499</v>
      </c>
      <c r="AF24" s="41">
        <v>103.86533665835411</v>
      </c>
      <c r="AG24" s="40">
        <v>93</v>
      </c>
      <c r="AH24" s="53">
        <v>5377</v>
      </c>
      <c r="AI24" s="54">
        <v>4717</v>
      </c>
      <c r="AJ24" s="41">
        <f t="shared" si="17"/>
        <v>87.7254974893063</v>
      </c>
      <c r="AK24" s="40">
        <f t="shared" si="18"/>
        <v>-660</v>
      </c>
      <c r="AL24" s="53">
        <v>1303</v>
      </c>
      <c r="AM24" s="53">
        <v>1117</v>
      </c>
      <c r="AN24" s="41">
        <f t="shared" si="19"/>
        <v>85.72524942440522</v>
      </c>
      <c r="AO24" s="40">
        <f t="shared" si="20"/>
        <v>-186</v>
      </c>
      <c r="AP24" s="53">
        <v>52</v>
      </c>
      <c r="AQ24" s="53">
        <v>1078</v>
      </c>
      <c r="AR24" s="41">
        <v>0</v>
      </c>
      <c r="AS24" s="40">
        <f t="shared" si="21"/>
        <v>1026</v>
      </c>
      <c r="AT24" s="53">
        <v>4022</v>
      </c>
      <c r="AU24" s="53">
        <v>2522</v>
      </c>
      <c r="AV24" s="41">
        <f t="shared" si="22"/>
        <v>62.70512182993535</v>
      </c>
      <c r="AW24" s="40">
        <f t="shared" si="23"/>
        <v>-1500</v>
      </c>
      <c r="AX24" s="53">
        <v>641</v>
      </c>
      <c r="AY24" s="53">
        <v>674</v>
      </c>
      <c r="AZ24" s="42">
        <f t="shared" si="24"/>
        <v>105.14820592823713</v>
      </c>
      <c r="BA24" s="40">
        <f t="shared" si="25"/>
        <v>33</v>
      </c>
      <c r="BB24" s="44">
        <f t="shared" si="2"/>
        <v>-4036</v>
      </c>
      <c r="BC24" s="45">
        <f t="shared" si="2"/>
        <v>-4780</v>
      </c>
      <c r="BD24" s="45">
        <v>6003</v>
      </c>
      <c r="BE24" s="46">
        <v>6736</v>
      </c>
      <c r="BF24" s="56">
        <v>358</v>
      </c>
      <c r="BG24" s="56">
        <v>454</v>
      </c>
      <c r="BH24" s="48">
        <f t="shared" si="26"/>
        <v>126.8</v>
      </c>
      <c r="BI24" s="47">
        <f t="shared" si="27"/>
        <v>96</v>
      </c>
      <c r="BJ24" s="57">
        <v>2324</v>
      </c>
      <c r="BK24" s="53">
        <v>2543</v>
      </c>
      <c r="BL24" s="42">
        <f t="shared" si="28"/>
        <v>109.4</v>
      </c>
      <c r="BM24" s="40">
        <f t="shared" si="29"/>
        <v>219</v>
      </c>
      <c r="BN24" s="53">
        <v>498</v>
      </c>
      <c r="BO24" s="53">
        <v>592</v>
      </c>
      <c r="BP24" s="42">
        <f t="shared" si="30"/>
        <v>118.87550200803211</v>
      </c>
      <c r="BQ24" s="40">
        <f t="shared" si="31"/>
        <v>94</v>
      </c>
      <c r="BR24" s="53">
        <v>401</v>
      </c>
      <c r="BS24" s="53">
        <v>470</v>
      </c>
      <c r="BT24" s="42">
        <f t="shared" si="32"/>
        <v>117.2069825436409</v>
      </c>
      <c r="BU24" s="40">
        <f t="shared" si="33"/>
        <v>69</v>
      </c>
      <c r="BV24" s="58">
        <v>2071.2918660287082</v>
      </c>
      <c r="BW24" s="53">
        <v>2170.459518599562</v>
      </c>
      <c r="BX24" s="41">
        <f t="shared" si="34"/>
        <v>104.8</v>
      </c>
      <c r="BY24" s="40">
        <f t="shared" si="35"/>
        <v>99.16765257085399</v>
      </c>
      <c r="BZ24" s="53">
        <v>19</v>
      </c>
      <c r="CA24" s="53">
        <v>55</v>
      </c>
      <c r="CB24" s="42">
        <f t="shared" si="36"/>
        <v>289.5</v>
      </c>
      <c r="CC24" s="40">
        <f t="shared" si="37"/>
        <v>36</v>
      </c>
      <c r="CD24" s="53" t="s">
        <v>17</v>
      </c>
      <c r="CE24" s="53">
        <v>3023.16</v>
      </c>
      <c r="CF24" s="53">
        <v>3993</v>
      </c>
      <c r="CG24" s="41">
        <f t="shared" si="39"/>
        <v>132.1</v>
      </c>
      <c r="CH24" s="40">
        <f t="shared" si="41"/>
        <v>969.8400000000001</v>
      </c>
      <c r="CI24" s="49">
        <v>26</v>
      </c>
      <c r="CJ24" s="49">
        <v>11</v>
      </c>
      <c r="CK24" s="43">
        <f t="shared" si="38"/>
        <v>-15</v>
      </c>
      <c r="CL24" s="51"/>
      <c r="CM24" s="51"/>
      <c r="CN24" s="51"/>
      <c r="CO24" s="51"/>
      <c r="CP24" s="14"/>
      <c r="CQ24" s="14"/>
    </row>
    <row r="25" spans="1:95" s="20" customFormat="1" ht="21.75" customHeight="1">
      <c r="A25" s="52" t="s">
        <v>150</v>
      </c>
      <c r="B25" s="53">
        <v>4612</v>
      </c>
      <c r="C25" s="54">
        <v>4137</v>
      </c>
      <c r="D25" s="41">
        <f t="shared" si="3"/>
        <v>89.70078057241977</v>
      </c>
      <c r="E25" s="40">
        <f t="shared" si="4"/>
        <v>-475</v>
      </c>
      <c r="F25" s="53">
        <v>3066</v>
      </c>
      <c r="G25" s="53">
        <v>2900</v>
      </c>
      <c r="H25" s="41">
        <f t="shared" si="5"/>
        <v>94.58577951728635</v>
      </c>
      <c r="I25" s="40">
        <f t="shared" si="6"/>
        <v>-166</v>
      </c>
      <c r="J25" s="53">
        <v>3801</v>
      </c>
      <c r="K25" s="53">
        <v>4061</v>
      </c>
      <c r="L25" s="41">
        <f t="shared" si="7"/>
        <v>106.84030518284662</v>
      </c>
      <c r="M25" s="40">
        <f t="shared" si="8"/>
        <v>260</v>
      </c>
      <c r="N25" s="55">
        <v>56</v>
      </c>
      <c r="O25" s="53">
        <v>62</v>
      </c>
      <c r="P25" s="41">
        <f t="shared" si="9"/>
        <v>110.71428571428572</v>
      </c>
      <c r="Q25" s="40">
        <f t="shared" si="10"/>
        <v>6</v>
      </c>
      <c r="R25" s="53">
        <v>521</v>
      </c>
      <c r="S25" s="55">
        <v>401</v>
      </c>
      <c r="T25" s="41">
        <f t="shared" si="11"/>
        <v>76.96737044145874</v>
      </c>
      <c r="U25" s="40">
        <f t="shared" si="12"/>
        <v>-120</v>
      </c>
      <c r="V25" s="43">
        <v>2</v>
      </c>
      <c r="W25" s="43">
        <v>18</v>
      </c>
      <c r="X25" s="41">
        <f t="shared" si="13"/>
        <v>900</v>
      </c>
      <c r="Y25" s="40">
        <f t="shared" si="14"/>
        <v>16</v>
      </c>
      <c r="Z25" s="53">
        <v>13549</v>
      </c>
      <c r="AA25" s="53">
        <v>18314</v>
      </c>
      <c r="AB25" s="41">
        <f t="shared" si="15"/>
        <v>135.1686471326297</v>
      </c>
      <c r="AC25" s="40">
        <f t="shared" si="16"/>
        <v>4765</v>
      </c>
      <c r="AD25" s="53">
        <v>4435</v>
      </c>
      <c r="AE25" s="53">
        <v>4033</v>
      </c>
      <c r="AF25" s="41">
        <v>90.93573844419392</v>
      </c>
      <c r="AG25" s="40">
        <v>-402</v>
      </c>
      <c r="AH25" s="53">
        <v>4313</v>
      </c>
      <c r="AI25" s="54">
        <v>7082</v>
      </c>
      <c r="AJ25" s="41">
        <f t="shared" si="17"/>
        <v>164.20125202875028</v>
      </c>
      <c r="AK25" s="40">
        <f t="shared" si="18"/>
        <v>2769</v>
      </c>
      <c r="AL25" s="53">
        <v>629</v>
      </c>
      <c r="AM25" s="53">
        <v>1026</v>
      </c>
      <c r="AN25" s="41">
        <f t="shared" si="19"/>
        <v>163.1160572337043</v>
      </c>
      <c r="AO25" s="40">
        <f t="shared" si="20"/>
        <v>397</v>
      </c>
      <c r="AP25" s="53">
        <v>110</v>
      </c>
      <c r="AQ25" s="53">
        <v>918</v>
      </c>
      <c r="AR25" s="41">
        <f t="shared" si="40"/>
        <v>834.5454545454546</v>
      </c>
      <c r="AS25" s="40">
        <f t="shared" si="21"/>
        <v>808</v>
      </c>
      <c r="AT25" s="53">
        <v>3574</v>
      </c>
      <c r="AU25" s="53">
        <v>5138</v>
      </c>
      <c r="AV25" s="41">
        <f t="shared" si="22"/>
        <v>143.7604924454393</v>
      </c>
      <c r="AW25" s="40">
        <f t="shared" si="23"/>
        <v>1564</v>
      </c>
      <c r="AX25" s="53">
        <v>1015</v>
      </c>
      <c r="AY25" s="53">
        <v>1576</v>
      </c>
      <c r="AZ25" s="42">
        <f t="shared" si="24"/>
        <v>155.27093596059115</v>
      </c>
      <c r="BA25" s="40">
        <f t="shared" si="25"/>
        <v>561</v>
      </c>
      <c r="BB25" s="44">
        <f t="shared" si="2"/>
        <v>312</v>
      </c>
      <c r="BC25" s="45">
        <f t="shared" si="2"/>
        <v>137</v>
      </c>
      <c r="BD25" s="45">
        <v>3063</v>
      </c>
      <c r="BE25" s="46">
        <v>2915</v>
      </c>
      <c r="BF25" s="56">
        <v>892</v>
      </c>
      <c r="BG25" s="56">
        <v>934</v>
      </c>
      <c r="BH25" s="48">
        <f t="shared" si="26"/>
        <v>104.7</v>
      </c>
      <c r="BI25" s="47">
        <f t="shared" si="27"/>
        <v>42</v>
      </c>
      <c r="BJ25" s="57">
        <v>4004</v>
      </c>
      <c r="BK25" s="53">
        <v>4570</v>
      </c>
      <c r="BL25" s="42">
        <f t="shared" si="28"/>
        <v>114.1</v>
      </c>
      <c r="BM25" s="40">
        <f t="shared" si="29"/>
        <v>566</v>
      </c>
      <c r="BN25" s="53">
        <v>1237</v>
      </c>
      <c r="BO25" s="53">
        <v>1085</v>
      </c>
      <c r="BP25" s="42">
        <f t="shared" si="30"/>
        <v>87.71220695230396</v>
      </c>
      <c r="BQ25" s="40">
        <f t="shared" si="31"/>
        <v>-152</v>
      </c>
      <c r="BR25" s="53">
        <v>887</v>
      </c>
      <c r="BS25" s="53">
        <v>780</v>
      </c>
      <c r="BT25" s="42">
        <f t="shared" si="32"/>
        <v>87.9368658399098</v>
      </c>
      <c r="BU25" s="40">
        <f t="shared" si="33"/>
        <v>-107</v>
      </c>
      <c r="BV25" s="58">
        <v>1778.0487804878048</v>
      </c>
      <c r="BW25" s="53">
        <v>1818.3229813664595</v>
      </c>
      <c r="BX25" s="41">
        <f t="shared" si="34"/>
        <v>102.3</v>
      </c>
      <c r="BY25" s="40">
        <f t="shared" si="35"/>
        <v>40.27420087865471</v>
      </c>
      <c r="BZ25" s="53">
        <v>69</v>
      </c>
      <c r="CA25" s="53">
        <v>296</v>
      </c>
      <c r="CB25" s="42">
        <f t="shared" si="36"/>
        <v>429</v>
      </c>
      <c r="CC25" s="40">
        <f t="shared" si="37"/>
        <v>227</v>
      </c>
      <c r="CD25" s="53" t="s">
        <v>17</v>
      </c>
      <c r="CE25" s="53">
        <v>3324.12</v>
      </c>
      <c r="CF25" s="53">
        <v>4136.8</v>
      </c>
      <c r="CG25" s="41">
        <f t="shared" si="39"/>
        <v>124.4</v>
      </c>
      <c r="CH25" s="40">
        <f t="shared" si="41"/>
        <v>812.6800000000003</v>
      </c>
      <c r="CI25" s="49">
        <v>18</v>
      </c>
      <c r="CJ25" s="49">
        <v>4</v>
      </c>
      <c r="CK25" s="43">
        <f t="shared" si="38"/>
        <v>-14</v>
      </c>
      <c r="CL25" s="51"/>
      <c r="CM25" s="51"/>
      <c r="CN25" s="51"/>
      <c r="CO25" s="51"/>
      <c r="CP25" s="14"/>
      <c r="CQ25" s="14"/>
    </row>
    <row r="26" spans="1:95" s="20" customFormat="1" ht="21.75" customHeight="1">
      <c r="A26" s="52" t="s">
        <v>151</v>
      </c>
      <c r="B26" s="53">
        <v>7252</v>
      </c>
      <c r="C26" s="54">
        <v>5875</v>
      </c>
      <c r="D26" s="41">
        <f t="shared" si="3"/>
        <v>81.01213458356315</v>
      </c>
      <c r="E26" s="40">
        <f t="shared" si="4"/>
        <v>-1377</v>
      </c>
      <c r="F26" s="53">
        <v>4885</v>
      </c>
      <c r="G26" s="53">
        <v>4213</v>
      </c>
      <c r="H26" s="41">
        <f t="shared" si="5"/>
        <v>86.24360286591607</v>
      </c>
      <c r="I26" s="40">
        <f t="shared" si="6"/>
        <v>-672</v>
      </c>
      <c r="J26" s="53">
        <v>4873</v>
      </c>
      <c r="K26" s="53">
        <v>4733</v>
      </c>
      <c r="L26" s="41">
        <f t="shared" si="7"/>
        <v>97.12702647239894</v>
      </c>
      <c r="M26" s="40">
        <f t="shared" si="8"/>
        <v>-140</v>
      </c>
      <c r="N26" s="55">
        <v>64</v>
      </c>
      <c r="O26" s="53">
        <v>73</v>
      </c>
      <c r="P26" s="41">
        <f t="shared" si="9"/>
        <v>114.0625</v>
      </c>
      <c r="Q26" s="40">
        <f t="shared" si="10"/>
        <v>9</v>
      </c>
      <c r="R26" s="53">
        <v>298</v>
      </c>
      <c r="S26" s="55">
        <v>393</v>
      </c>
      <c r="T26" s="41">
        <f t="shared" si="11"/>
        <v>131.87919463087246</v>
      </c>
      <c r="U26" s="40">
        <f t="shared" si="12"/>
        <v>95</v>
      </c>
      <c r="V26" s="43">
        <v>15</v>
      </c>
      <c r="W26" s="43">
        <v>19</v>
      </c>
      <c r="X26" s="41">
        <f t="shared" si="13"/>
        <v>126.66666666666666</v>
      </c>
      <c r="Y26" s="40">
        <f t="shared" si="14"/>
        <v>4</v>
      </c>
      <c r="Z26" s="53">
        <v>25777</v>
      </c>
      <c r="AA26" s="53">
        <v>25764</v>
      </c>
      <c r="AB26" s="41">
        <f t="shared" si="15"/>
        <v>99.94956744384528</v>
      </c>
      <c r="AC26" s="40">
        <f t="shared" si="16"/>
        <v>-13</v>
      </c>
      <c r="AD26" s="53">
        <v>7066</v>
      </c>
      <c r="AE26" s="53">
        <v>5767</v>
      </c>
      <c r="AF26" s="41">
        <v>81.61619020662326</v>
      </c>
      <c r="AG26" s="40">
        <v>-1299</v>
      </c>
      <c r="AH26" s="53">
        <v>9744</v>
      </c>
      <c r="AI26" s="54">
        <v>11203</v>
      </c>
      <c r="AJ26" s="41">
        <f t="shared" si="17"/>
        <v>114.97331691297208</v>
      </c>
      <c r="AK26" s="40">
        <f t="shared" si="18"/>
        <v>1459</v>
      </c>
      <c r="AL26" s="53">
        <v>2970</v>
      </c>
      <c r="AM26" s="53">
        <v>2814</v>
      </c>
      <c r="AN26" s="41">
        <f t="shared" si="19"/>
        <v>94.74747474747474</v>
      </c>
      <c r="AO26" s="40">
        <f t="shared" si="20"/>
        <v>-156</v>
      </c>
      <c r="AP26" s="53">
        <v>877</v>
      </c>
      <c r="AQ26" s="53">
        <v>2761</v>
      </c>
      <c r="AR26" s="41">
        <f t="shared" si="40"/>
        <v>314.82326111744584</v>
      </c>
      <c r="AS26" s="40">
        <f t="shared" si="21"/>
        <v>1884</v>
      </c>
      <c r="AT26" s="53">
        <v>5897</v>
      </c>
      <c r="AU26" s="53">
        <v>5628</v>
      </c>
      <c r="AV26" s="41">
        <f t="shared" si="22"/>
        <v>95.43835848736646</v>
      </c>
      <c r="AW26" s="40">
        <f t="shared" si="23"/>
        <v>-269</v>
      </c>
      <c r="AX26" s="53">
        <v>712</v>
      </c>
      <c r="AY26" s="53">
        <v>727</v>
      </c>
      <c r="AZ26" s="42">
        <f t="shared" si="24"/>
        <v>102.1067415730337</v>
      </c>
      <c r="BA26" s="40">
        <f t="shared" si="25"/>
        <v>15</v>
      </c>
      <c r="BB26" s="44">
        <f t="shared" si="2"/>
        <v>1398</v>
      </c>
      <c r="BC26" s="45">
        <f t="shared" si="2"/>
        <v>-334</v>
      </c>
      <c r="BD26" s="45">
        <v>4192</v>
      </c>
      <c r="BE26" s="46">
        <v>4383</v>
      </c>
      <c r="BF26" s="56">
        <v>1379</v>
      </c>
      <c r="BG26" s="56">
        <v>1767</v>
      </c>
      <c r="BH26" s="48">
        <f t="shared" si="26"/>
        <v>128.1</v>
      </c>
      <c r="BI26" s="47">
        <f t="shared" si="27"/>
        <v>388</v>
      </c>
      <c r="BJ26" s="57">
        <v>10543</v>
      </c>
      <c r="BK26" s="53">
        <v>12131</v>
      </c>
      <c r="BL26" s="42">
        <f t="shared" si="28"/>
        <v>115.1</v>
      </c>
      <c r="BM26" s="40">
        <f t="shared" si="29"/>
        <v>1588</v>
      </c>
      <c r="BN26" s="53">
        <v>1662</v>
      </c>
      <c r="BO26" s="53">
        <v>1826</v>
      </c>
      <c r="BP26" s="42">
        <f t="shared" si="30"/>
        <v>109.86762936221419</v>
      </c>
      <c r="BQ26" s="40">
        <f t="shared" si="31"/>
        <v>164</v>
      </c>
      <c r="BR26" s="53">
        <v>1259</v>
      </c>
      <c r="BS26" s="53">
        <v>1342</v>
      </c>
      <c r="BT26" s="42">
        <f t="shared" si="32"/>
        <v>106.59253375694998</v>
      </c>
      <c r="BU26" s="40">
        <f t="shared" si="33"/>
        <v>83</v>
      </c>
      <c r="BV26" s="58">
        <v>2207.2815533980583</v>
      </c>
      <c r="BW26" s="53">
        <v>2610.9756097560976</v>
      </c>
      <c r="BX26" s="41">
        <f t="shared" si="34"/>
        <v>118.3</v>
      </c>
      <c r="BY26" s="40">
        <f t="shared" si="35"/>
        <v>403.69405635803923</v>
      </c>
      <c r="BZ26" s="53">
        <v>1302</v>
      </c>
      <c r="CA26" s="53">
        <v>1413</v>
      </c>
      <c r="CB26" s="42">
        <f t="shared" si="36"/>
        <v>108.5</v>
      </c>
      <c r="CC26" s="40">
        <f t="shared" si="37"/>
        <v>111</v>
      </c>
      <c r="CD26" s="53" t="s">
        <v>17</v>
      </c>
      <c r="CE26" s="53">
        <v>2787.15</v>
      </c>
      <c r="CF26" s="53">
        <v>4147.9</v>
      </c>
      <c r="CG26" s="41">
        <f t="shared" si="39"/>
        <v>148.8</v>
      </c>
      <c r="CH26" s="40">
        <f t="shared" si="41"/>
        <v>1360.7499999999995</v>
      </c>
      <c r="CI26" s="49">
        <v>1959</v>
      </c>
      <c r="CJ26" s="49">
        <v>2986</v>
      </c>
      <c r="CK26" s="43">
        <f t="shared" si="38"/>
        <v>1027</v>
      </c>
      <c r="CL26" s="51"/>
      <c r="CM26" s="51"/>
      <c r="CN26" s="51"/>
      <c r="CO26" s="51"/>
      <c r="CP26" s="14"/>
      <c r="CQ26" s="14"/>
    </row>
    <row r="27" spans="1:95" s="20" customFormat="1" ht="21.75" customHeight="1">
      <c r="A27" s="52" t="s">
        <v>152</v>
      </c>
      <c r="B27" s="53">
        <v>2385</v>
      </c>
      <c r="C27" s="54">
        <v>1996</v>
      </c>
      <c r="D27" s="41">
        <f t="shared" si="3"/>
        <v>83.68972746331237</v>
      </c>
      <c r="E27" s="40">
        <f t="shared" si="4"/>
        <v>-389</v>
      </c>
      <c r="F27" s="53">
        <v>1419</v>
      </c>
      <c r="G27" s="53">
        <v>1320</v>
      </c>
      <c r="H27" s="41">
        <f t="shared" si="5"/>
        <v>93.02325581395348</v>
      </c>
      <c r="I27" s="40">
        <f t="shared" si="6"/>
        <v>-99</v>
      </c>
      <c r="J27" s="53">
        <v>2177</v>
      </c>
      <c r="K27" s="53">
        <v>2174</v>
      </c>
      <c r="L27" s="41">
        <f t="shared" si="7"/>
        <v>99.86219568213137</v>
      </c>
      <c r="M27" s="40">
        <f t="shared" si="8"/>
        <v>-3</v>
      </c>
      <c r="N27" s="55">
        <v>40</v>
      </c>
      <c r="O27" s="53">
        <v>42</v>
      </c>
      <c r="P27" s="41">
        <f t="shared" si="9"/>
        <v>105</v>
      </c>
      <c r="Q27" s="40">
        <f t="shared" si="10"/>
        <v>2</v>
      </c>
      <c r="R27" s="53">
        <v>251</v>
      </c>
      <c r="S27" s="55">
        <v>235</v>
      </c>
      <c r="T27" s="41">
        <f t="shared" si="11"/>
        <v>93.62549800796812</v>
      </c>
      <c r="U27" s="40">
        <f t="shared" si="12"/>
        <v>-16</v>
      </c>
      <c r="V27" s="43">
        <v>34</v>
      </c>
      <c r="W27" s="43">
        <v>20</v>
      </c>
      <c r="X27" s="41">
        <f t="shared" si="13"/>
        <v>58.82352941176471</v>
      </c>
      <c r="Y27" s="40">
        <f t="shared" si="14"/>
        <v>-14</v>
      </c>
      <c r="Z27" s="53">
        <v>6685</v>
      </c>
      <c r="AA27" s="53">
        <v>6125</v>
      </c>
      <c r="AB27" s="41">
        <f t="shared" si="15"/>
        <v>91.62303664921467</v>
      </c>
      <c r="AC27" s="40">
        <f t="shared" si="16"/>
        <v>-560</v>
      </c>
      <c r="AD27" s="53">
        <v>2336</v>
      </c>
      <c r="AE27" s="53">
        <v>1970</v>
      </c>
      <c r="AF27" s="41">
        <v>84.33219178082192</v>
      </c>
      <c r="AG27" s="40">
        <v>-366</v>
      </c>
      <c r="AH27" s="53">
        <v>1835</v>
      </c>
      <c r="AI27" s="54">
        <v>1713</v>
      </c>
      <c r="AJ27" s="41">
        <f t="shared" si="17"/>
        <v>93.35149863760218</v>
      </c>
      <c r="AK27" s="40">
        <f t="shared" si="18"/>
        <v>-122</v>
      </c>
      <c r="AL27" s="53">
        <v>344</v>
      </c>
      <c r="AM27" s="53">
        <v>270</v>
      </c>
      <c r="AN27" s="41">
        <f t="shared" si="19"/>
        <v>78.48837209302324</v>
      </c>
      <c r="AO27" s="40">
        <f t="shared" si="20"/>
        <v>-74</v>
      </c>
      <c r="AP27" s="53">
        <v>4</v>
      </c>
      <c r="AQ27" s="53">
        <v>495</v>
      </c>
      <c r="AR27" s="41">
        <v>0</v>
      </c>
      <c r="AS27" s="40">
        <f t="shared" si="21"/>
        <v>491</v>
      </c>
      <c r="AT27" s="53">
        <v>1487</v>
      </c>
      <c r="AU27" s="53">
        <v>948</v>
      </c>
      <c r="AV27" s="41">
        <f t="shared" si="22"/>
        <v>63.75252185608608</v>
      </c>
      <c r="AW27" s="40">
        <f t="shared" si="23"/>
        <v>-539</v>
      </c>
      <c r="AX27" s="53">
        <v>292</v>
      </c>
      <c r="AY27" s="53">
        <v>419</v>
      </c>
      <c r="AZ27" s="42">
        <f t="shared" si="24"/>
        <v>143.49315068493152</v>
      </c>
      <c r="BA27" s="40">
        <f t="shared" si="25"/>
        <v>127</v>
      </c>
      <c r="BB27" s="44">
        <f t="shared" si="2"/>
        <v>-469</v>
      </c>
      <c r="BC27" s="45">
        <f t="shared" si="2"/>
        <v>-732</v>
      </c>
      <c r="BD27" s="45">
        <v>2178</v>
      </c>
      <c r="BE27" s="46">
        <v>2086</v>
      </c>
      <c r="BF27" s="56">
        <v>406</v>
      </c>
      <c r="BG27" s="56">
        <v>438</v>
      </c>
      <c r="BH27" s="48">
        <f t="shared" si="26"/>
        <v>107.9</v>
      </c>
      <c r="BI27" s="47">
        <f t="shared" si="27"/>
        <v>32</v>
      </c>
      <c r="BJ27" s="57">
        <v>2607</v>
      </c>
      <c r="BK27" s="53">
        <v>2922</v>
      </c>
      <c r="BL27" s="42">
        <f t="shared" si="28"/>
        <v>112.1</v>
      </c>
      <c r="BM27" s="40">
        <f t="shared" si="29"/>
        <v>315</v>
      </c>
      <c r="BN27" s="53">
        <v>676</v>
      </c>
      <c r="BO27" s="53">
        <v>642</v>
      </c>
      <c r="BP27" s="42">
        <f t="shared" si="30"/>
        <v>94.97041420118343</v>
      </c>
      <c r="BQ27" s="40">
        <f t="shared" si="31"/>
        <v>-34</v>
      </c>
      <c r="BR27" s="53">
        <v>534</v>
      </c>
      <c r="BS27" s="53">
        <v>498</v>
      </c>
      <c r="BT27" s="42">
        <f t="shared" si="32"/>
        <v>93.25842696629213</v>
      </c>
      <c r="BU27" s="40">
        <f t="shared" si="33"/>
        <v>-36</v>
      </c>
      <c r="BV27" s="58">
        <v>2529.4589178356714</v>
      </c>
      <c r="BW27" s="53">
        <v>2024.7113163972285</v>
      </c>
      <c r="BX27" s="41">
        <f t="shared" si="34"/>
        <v>80</v>
      </c>
      <c r="BY27" s="40">
        <f t="shared" si="35"/>
        <v>-504.74760143844287</v>
      </c>
      <c r="BZ27" s="53">
        <v>115</v>
      </c>
      <c r="CA27" s="53">
        <v>216</v>
      </c>
      <c r="CB27" s="42">
        <f t="shared" si="36"/>
        <v>187.8</v>
      </c>
      <c r="CC27" s="40">
        <f t="shared" si="37"/>
        <v>101</v>
      </c>
      <c r="CD27" s="53" t="s">
        <v>17</v>
      </c>
      <c r="CE27" s="53">
        <v>3050.8</v>
      </c>
      <c r="CF27" s="53">
        <v>4126.1</v>
      </c>
      <c r="CG27" s="41">
        <f t="shared" si="39"/>
        <v>135.2</v>
      </c>
      <c r="CH27" s="40">
        <f t="shared" si="41"/>
        <v>1075.3000000000002</v>
      </c>
      <c r="CI27" s="49">
        <v>795</v>
      </c>
      <c r="CJ27" s="49">
        <v>729</v>
      </c>
      <c r="CK27" s="43">
        <f t="shared" si="38"/>
        <v>-66</v>
      </c>
      <c r="CL27" s="51"/>
      <c r="CM27" s="51"/>
      <c r="CN27" s="51"/>
      <c r="CO27" s="51"/>
      <c r="CP27" s="14"/>
      <c r="CQ27" s="14"/>
    </row>
    <row r="28" spans="5:92" s="61" customFormat="1" ht="15.75"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BJ28" s="63"/>
      <c r="BK28" s="63"/>
      <c r="BL28" s="63"/>
      <c r="BM28" s="64"/>
      <c r="BU28" s="65"/>
      <c r="BV28" s="65"/>
      <c r="BW28" s="65"/>
      <c r="BX28" s="65"/>
      <c r="CM28" s="51"/>
      <c r="CN28" s="51"/>
    </row>
    <row r="29" s="61" customFormat="1" ht="12.75"/>
    <row r="30" s="61" customFormat="1" ht="12.75"/>
    <row r="31" s="61" customFormat="1" ht="12.75"/>
    <row r="32" s="61" customFormat="1" ht="12.75"/>
    <row r="33" s="61" customFormat="1" ht="12.75"/>
    <row r="34" s="61" customFormat="1" ht="12.75"/>
    <row r="35" s="61" customFormat="1" ht="12.75"/>
    <row r="36" s="61" customFormat="1" ht="12.75"/>
    <row r="37" s="61" customFormat="1" ht="12.75"/>
    <row r="38" s="61" customFormat="1" ht="12.75"/>
    <row r="39" s="61" customFormat="1" ht="12.75"/>
    <row r="40" s="61" customFormat="1" ht="12.75"/>
    <row r="41" s="61" customFormat="1" ht="12.75"/>
    <row r="42" s="61" customFormat="1" ht="12.75"/>
    <row r="43" s="61" customFormat="1" ht="12.75"/>
    <row r="44" s="61" customFormat="1" ht="12.75"/>
    <row r="45" s="61" customFormat="1" ht="12.75"/>
    <row r="46" s="61" customFormat="1" ht="12.75"/>
    <row r="47" s="61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/>
    <row r="62" s="20" customFormat="1" ht="12.75"/>
    <row r="63" s="20" customFormat="1" ht="12.75"/>
    <row r="64" s="20" customFormat="1" ht="12.75"/>
    <row r="65" s="20" customFormat="1" ht="12.75"/>
    <row r="66" s="20" customFormat="1" ht="12.75"/>
    <row r="67" s="20" customFormat="1" ht="12.75"/>
    <row r="68" s="20" customFormat="1" ht="12.75"/>
    <row r="69" s="20" customFormat="1" ht="12.75"/>
    <row r="70" s="20" customFormat="1" ht="12.75"/>
    <row r="71" s="20" customFormat="1" ht="12.75"/>
    <row r="72" s="20" customFormat="1" ht="12.75"/>
    <row r="73" s="20" customFormat="1" ht="12.75"/>
    <row r="74" s="20" customFormat="1" ht="12.75"/>
    <row r="75" s="20" customFormat="1" ht="12.75"/>
    <row r="76" s="20" customFormat="1" ht="12.75"/>
    <row r="77" s="20" customFormat="1" ht="12.75"/>
    <row r="78" s="20" customFormat="1" ht="12.75"/>
    <row r="79" s="20" customFormat="1" ht="12.75"/>
    <row r="80" s="20" customFormat="1" ht="12.75"/>
    <row r="81" s="20" customFormat="1" ht="12.75"/>
    <row r="82" s="20" customFormat="1" ht="12.75"/>
    <row r="83" s="20" customFormat="1" ht="12.75"/>
    <row r="84" s="20" customFormat="1" ht="12.75"/>
    <row r="85" s="20" customFormat="1" ht="12.75"/>
    <row r="86" s="20" customFormat="1" ht="12.75"/>
    <row r="87" s="20" customFormat="1" ht="12.75"/>
    <row r="88" s="20" customFormat="1" ht="12.75"/>
    <row r="89" s="20" customFormat="1" ht="12.75"/>
    <row r="90" s="20" customFormat="1" ht="12.75"/>
    <row r="91" s="20" customFormat="1" ht="12.75"/>
    <row r="92" s="20" customFormat="1" ht="12.75"/>
    <row r="93" s="20" customFormat="1" ht="12.75"/>
    <row r="94" s="20" customFormat="1" ht="12.75"/>
    <row r="95" s="20" customFormat="1" ht="12.75"/>
    <row r="96" s="20" customFormat="1" ht="12.75"/>
    <row r="97" s="20" customFormat="1" ht="12.75"/>
    <row r="98" s="20" customFormat="1" ht="12.75"/>
    <row r="99" s="20" customFormat="1" ht="12.75"/>
    <row r="100" s="20" customFormat="1" ht="12.75"/>
    <row r="101" s="20" customFormat="1" ht="12.75"/>
    <row r="102" s="20" customFormat="1" ht="12.75"/>
    <row r="103" s="20" customFormat="1" ht="12.75"/>
    <row r="104" s="20" customFormat="1" ht="12.75"/>
    <row r="105" s="20" customFormat="1" ht="12.75"/>
    <row r="106" s="20" customFormat="1" ht="12.75"/>
    <row r="107" s="20" customFormat="1" ht="12.75"/>
    <row r="108" s="20" customFormat="1" ht="12.75"/>
    <row r="109" s="20" customFormat="1" ht="12.75"/>
    <row r="110" s="20" customFormat="1" ht="12.75"/>
    <row r="111" s="20" customFormat="1" ht="12.75"/>
    <row r="112" s="20" customFormat="1" ht="12.75"/>
    <row r="113" s="20" customFormat="1" ht="12.75"/>
    <row r="114" s="20" customFormat="1" ht="12.75"/>
    <row r="115" s="20" customFormat="1" ht="12.75"/>
    <row r="116" s="20" customFormat="1" ht="12.75"/>
    <row r="117" s="20" customFormat="1" ht="12.75"/>
    <row r="118" s="20" customFormat="1" ht="12.75"/>
    <row r="119" s="20" customFormat="1" ht="12.75"/>
    <row r="120" s="20" customFormat="1" ht="12.75"/>
    <row r="121" s="20" customFormat="1" ht="12.75"/>
    <row r="122" s="20" customFormat="1" ht="12.75"/>
    <row r="123" s="20" customFormat="1" ht="12.75"/>
    <row r="124" s="20" customFormat="1" ht="12.75"/>
    <row r="125" s="20" customFormat="1" ht="12.75"/>
    <row r="126" s="20" customFormat="1" ht="12.75"/>
    <row r="127" s="20" customFormat="1" ht="12.75"/>
    <row r="128" s="20" customFormat="1" ht="12.75"/>
    <row r="129" s="20" customFormat="1" ht="12.75"/>
    <row r="130" s="20" customFormat="1" ht="12.75"/>
    <row r="131" s="20" customFormat="1" ht="12.75"/>
  </sheetData>
  <sheetProtection/>
  <mergeCells count="90">
    <mergeCell ref="B1:U1"/>
    <mergeCell ref="B2:U2"/>
    <mergeCell ref="A3:A7"/>
    <mergeCell ref="B3:E5"/>
    <mergeCell ref="F3:I5"/>
    <mergeCell ref="J3:M5"/>
    <mergeCell ref="N3:Q5"/>
    <mergeCell ref="R3:U5"/>
    <mergeCell ref="B6:B7"/>
    <mergeCell ref="C6:C7"/>
    <mergeCell ref="BR3:BU5"/>
    <mergeCell ref="BV3:BY5"/>
    <mergeCell ref="BZ3:CD5"/>
    <mergeCell ref="V3:Y5"/>
    <mergeCell ref="Z3:AC5"/>
    <mergeCell ref="AD3:AG3"/>
    <mergeCell ref="AH3:AK5"/>
    <mergeCell ref="AL3:AW3"/>
    <mergeCell ref="AX3:BA5"/>
    <mergeCell ref="CE3:CH5"/>
    <mergeCell ref="CI3:CK5"/>
    <mergeCell ref="AD4:AG5"/>
    <mergeCell ref="AL4:AO5"/>
    <mergeCell ref="AP4:AS5"/>
    <mergeCell ref="AT4:AW5"/>
    <mergeCell ref="BD4:BE5"/>
    <mergeCell ref="BF3:BI5"/>
    <mergeCell ref="BJ3:BM5"/>
    <mergeCell ref="BN3:BQ5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R6:R7"/>
    <mergeCell ref="S6:S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AI6:AI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X7"/>
    <mergeCell ref="AY6:AY7"/>
    <mergeCell ref="AZ6:BA6"/>
    <mergeCell ref="BF6:BF7"/>
    <mergeCell ref="BG6:BG7"/>
    <mergeCell ref="BH6:BI6"/>
    <mergeCell ref="BJ6:BK6"/>
    <mergeCell ref="BL6:BM6"/>
    <mergeCell ref="BN6:BN7"/>
    <mergeCell ref="BO6:BO7"/>
    <mergeCell ref="BP6:BQ6"/>
    <mergeCell ref="BR6:BR7"/>
    <mergeCell ref="BS6:BS7"/>
    <mergeCell ref="BT6:BU6"/>
    <mergeCell ref="BV6:BV7"/>
    <mergeCell ref="BW6:BW7"/>
    <mergeCell ref="BX6:BY6"/>
    <mergeCell ref="BZ6:BZ7"/>
    <mergeCell ref="CA6:CA7"/>
    <mergeCell ref="CB6:CC6"/>
    <mergeCell ref="CK6:CK7"/>
    <mergeCell ref="CD6:CD7"/>
    <mergeCell ref="CE6:CE7"/>
    <mergeCell ref="CF6:CF7"/>
    <mergeCell ref="CG6:CH6"/>
    <mergeCell ref="CI6:CI7"/>
    <mergeCell ref="CJ6:CJ7"/>
  </mergeCells>
  <printOptions verticalCentered="1"/>
  <pageMargins left="0" right="0" top="0.15748031496062992" bottom="0" header="0.15748031496062992" footer="0"/>
  <pageSetup fitToHeight="2" horizontalDpi="600" verticalDpi="600" orientation="landscape" paperSize="9" scale="64" r:id="rId1"/>
  <colBreaks count="3" manualBreakCount="3">
    <brk id="25" max="33" man="1"/>
    <brk id="49" max="33" man="1"/>
    <brk id="73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Admin</cp:lastModifiedBy>
  <cp:lastPrinted>2018-02-19T13:00:19Z</cp:lastPrinted>
  <dcterms:created xsi:type="dcterms:W3CDTF">2017-11-17T08:56:41Z</dcterms:created>
  <dcterms:modified xsi:type="dcterms:W3CDTF">2018-02-19T14:28:59Z</dcterms:modified>
  <cp:category/>
  <cp:version/>
  <cp:contentType/>
  <cp:contentStatus/>
</cp:coreProperties>
</file>