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'5'!$A$1:$E$32</definedName>
    <definedName name="_xlnm.Print_Area" localSheetId="5">'6'!$A$1:$BQ$27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<sst xmlns="http://schemas.openxmlformats.org/spreadsheetml/2006/main" count="258" uniqueCount="138">
  <si>
    <t>Показник</t>
  </si>
  <si>
    <t>зміна значення</t>
  </si>
  <si>
    <t>%</t>
  </si>
  <si>
    <t xml:space="preserve"> </t>
  </si>
  <si>
    <t>х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</si>
  <si>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</si>
  <si>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</si>
  <si>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</si>
  <si>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</si>
  <si>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</si>
  <si>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</si>
  <si>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</si>
  <si>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</si>
  <si>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</si>
  <si>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</si>
  <si>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</si>
  <si>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</si>
  <si>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</si>
  <si>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</si>
  <si>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</si>
  <si>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</si>
  <si>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</si>
  <si>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</si>
  <si>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</si>
  <si>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</si>
  <si>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</si>
  <si>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</si>
  <si>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</si>
  <si>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</si>
  <si>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</si>
  <si>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</si>
  <si>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</si>
  <si>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</si>
  <si>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</si>
  <si>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</si>
  <si>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</si>
  <si>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</si>
  <si>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</si>
  <si>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</si>
  <si>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</si>
  <si>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</si>
  <si>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</si>
  <si>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</si>
  <si>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</si>
  <si>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</si>
  <si>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</si>
  <si>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</si>
  <si>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</si>
  <si>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</si>
  <si>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</si>
  <si>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</si>
  <si>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</si>
  <si>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</si>
  <si>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</si>
  <si>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</si>
  <si>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</si>
  <si>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</si>
  <si>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</si>
  <si>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</si>
  <si>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</si>
  <si>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</si>
  <si>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Волинській області</t>
  </si>
  <si>
    <t>Ковельський МРЦЗ</t>
  </si>
  <si>
    <t>Луцький  МЦЗ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</si>
  <si>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</si>
  <si>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</si>
  <si>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</si>
  <si>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</si>
  <si>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</si>
  <si>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</si>
  <si>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</si>
  <si>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</si>
  <si>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</si>
  <si>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</si>
  <si>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</si>
  <si>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</si>
  <si>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 xml:space="preserve"> + (-)                            осіб</t>
  </si>
  <si>
    <t xml:space="preserve"> + (-)                        осіб</t>
  </si>
  <si>
    <t>Надання послуг Волинською обласною службою зайнятості</t>
  </si>
  <si>
    <t>Діяльність Волинської обласної служби зайнятості</t>
  </si>
  <si>
    <t>Волинська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</si>
  <si>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</si>
  <si>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</si>
  <si>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</si>
  <si>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</si>
  <si>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t>Середній розмір допомоги по безробіттю у лютому, грн.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</si>
  <si>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</si>
  <si>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</si>
  <si>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</si>
  <si>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</si>
  <si>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Любомльська районна філія  ВОЦЗ</t>
  </si>
  <si>
    <t>Маневицька районна філія  ВОЦЗ</t>
  </si>
  <si>
    <t xml:space="preserve">Старовижівська районна філія  ВОЦЗ  </t>
  </si>
  <si>
    <t>Турійська районна філія  ВОЦЗ</t>
  </si>
  <si>
    <t>Вол.-Волинська міськрайонна філія  ВОЦЗ</t>
  </si>
  <si>
    <t>Станом на дату:</t>
  </si>
  <si>
    <t xml:space="preserve">   1.1. з них зареєстровано з початку року</t>
  </si>
  <si>
    <t>4. Отримали ваучер на навчання, осіб</t>
  </si>
  <si>
    <t>6. Кількість осіб, охоплених профорієнтаційними послугами, тис.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</si>
  <si>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</si>
  <si>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</si>
  <si>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</si>
  <si>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1. Мали статус безробітного, осіб</t>
  </si>
  <si>
    <t>2. Всього отримали роботу (у т.ч. до набуття статусу безробітного),  осіб</t>
  </si>
  <si>
    <t>3. Проходили професійне навчання безробітні, осіб</t>
  </si>
  <si>
    <t xml:space="preserve">   2.1. Працевлаштовано до набуття статусу,                                      осіб</t>
  </si>
  <si>
    <t xml:space="preserve">   2.2. Питома вага працевлаштованих до набуття статусу, %</t>
  </si>
  <si>
    <t xml:space="preserve">   2.3.1.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</si>
  <si>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</si>
  <si>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t xml:space="preserve">   3.1. з них в ЦПТО, осіб</t>
  </si>
  <si>
    <t>5. Брали участь у громадських та інших роботах тимчасового характеру,  осіб</t>
  </si>
  <si>
    <t>8. Кількість роботодавців, які надали інформацію про вакансії, одиниць</t>
  </si>
  <si>
    <t>9. Кількість вакансій, одиниць</t>
  </si>
  <si>
    <t>10. Мали статус безробітного, осіб</t>
  </si>
  <si>
    <t>11. Отримували допомогу по безробіттю,                                                            осіб</t>
  </si>
  <si>
    <t>13. Кількість вакансій по формі 3-ПН, одиниць</t>
  </si>
  <si>
    <t>14. Інформація про вакансії, отримані з інших джерел, одиниць</t>
  </si>
  <si>
    <t>Кількість вакансій на кінець періоду, одиниць</t>
  </si>
  <si>
    <t>за формою 3-ПН</t>
  </si>
  <si>
    <t>з інших джерел</t>
  </si>
  <si>
    <t>2017</t>
  </si>
  <si>
    <t>2018</t>
  </si>
  <si>
    <t>2.3. Працевлаштовано безробітних за направленням служби зайнятості, осіб</t>
  </si>
  <si>
    <t>7. Отримували допомогу по безробіттю, осіб</t>
  </si>
  <si>
    <t>Середній розмір заробітної плати у вакансіях, грн.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</si>
  <si>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-8 осіб</t>
    </r>
  </si>
  <si>
    <t>за січень-грудень 2017-2018 рр.</t>
  </si>
  <si>
    <t>на                 1 січня        2018 р.</t>
  </si>
  <si>
    <t>на                 1 січня        2019 р.</t>
  </si>
  <si>
    <t>у січні-грудні 2017 - 2018 рр.</t>
  </si>
  <si>
    <t>Середній розмір допомоги по безробіттю у грудні, грн.</t>
  </si>
  <si>
    <t xml:space="preserve"> + 5,1 в.п.</t>
  </si>
  <si>
    <t>12. Середній розмір допомоги по безробіттю,                                      у грудні, грн.</t>
  </si>
  <si>
    <t xml:space="preserve"> +1 360 грн.</t>
  </si>
  <si>
    <t xml:space="preserve">  + 489 грн.</t>
  </si>
  <si>
    <t xml:space="preserve"> 2017 р.</t>
  </si>
  <si>
    <t xml:space="preserve"> 2018 р.</t>
  </si>
  <si>
    <t xml:space="preserve">Економічна активність населення                                  у середньому за 9 місяців 2017 -2018 рр.        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</si>
</sst>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.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22]d\ mmmm\ yyyy&quot; р.&quot;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Times New Roman"/>
      <family val="1"/>
    </font>
    <font>
      <b/>
      <sz val="18"/>
      <name val="Times New Roman Cyr"/>
      <family val="0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74" fillId="23" borderId="0" applyNumberFormat="0" applyBorder="0" applyAlignment="0" applyProtection="0"/>
    <xf numFmtId="0" fontId="41" fillId="6" borderId="0" applyNumberFormat="0" applyBorder="0" applyAlignment="0" applyProtection="0"/>
    <xf numFmtId="0" fontId="74" fillId="24" borderId="0" applyNumberFormat="0" applyBorder="0" applyAlignment="0" applyProtection="0"/>
    <xf numFmtId="0" fontId="41" fillId="21" borderId="0" applyNumberFormat="0" applyBorder="0" applyAlignment="0" applyProtection="0"/>
    <xf numFmtId="0" fontId="74" fillId="25" borderId="0" applyNumberFormat="0" applyBorder="0" applyAlignment="0" applyProtection="0"/>
    <xf numFmtId="0" fontId="41" fillId="22" borderId="0" applyNumberFormat="0" applyBorder="0" applyAlignment="0" applyProtection="0"/>
    <xf numFmtId="0" fontId="74" fillId="26" borderId="0" applyNumberFormat="0" applyBorder="0" applyAlignment="0" applyProtection="0"/>
    <xf numFmtId="0" fontId="41" fillId="14" borderId="0" applyNumberFormat="0" applyBorder="0" applyAlignment="0" applyProtection="0"/>
    <xf numFmtId="0" fontId="74" fillId="27" borderId="0" applyNumberFormat="0" applyBorder="0" applyAlignment="0" applyProtection="0"/>
    <xf numFmtId="0" fontId="41" fillId="6" borderId="0" applyNumberFormat="0" applyBorder="0" applyAlignment="0" applyProtection="0"/>
    <xf numFmtId="0" fontId="74" fillId="28" borderId="0" applyNumberFormat="0" applyBorder="0" applyAlignment="0" applyProtection="0"/>
    <xf numFmtId="0" fontId="41" fillId="3" borderId="0" applyNumberFormat="0" applyBorder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5" fillId="33" borderId="0" applyNumberFormat="0" applyBorder="0" applyAlignment="0" applyProtection="0"/>
    <xf numFmtId="0" fontId="50" fillId="34" borderId="1" applyNumberFormat="0" applyAlignment="0" applyProtection="0"/>
    <xf numFmtId="0" fontId="44" fillId="35" borderId="2" applyNumberFormat="0" applyAlignment="0" applyProtection="0"/>
    <xf numFmtId="0" fontId="46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2" fillId="13" borderId="1" applyNumberFormat="0" applyAlignment="0" applyProtection="0"/>
    <xf numFmtId="0" fontId="47" fillId="0" borderId="6" applyNumberFormat="0" applyFill="0" applyAlignment="0" applyProtection="0"/>
    <xf numFmtId="0" fontId="54" fillId="13" borderId="0" applyNumberFormat="0" applyBorder="0" applyAlignment="0" applyProtection="0"/>
    <xf numFmtId="0" fontId="11" fillId="4" borderId="7" applyNumberFormat="0" applyFont="0" applyAlignment="0" applyProtection="0"/>
    <xf numFmtId="0" fontId="43" fillId="34" borderId="8" applyNumberFormat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5" fillId="42" borderId="9" applyNumberFormat="0" applyAlignment="0" applyProtection="0"/>
    <xf numFmtId="0" fontId="76" fillId="43" borderId="10" applyNumberFormat="0" applyAlignment="0" applyProtection="0"/>
    <xf numFmtId="0" fontId="77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80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81" fillId="0" borderId="14" applyNumberFormat="0" applyFill="0" applyAlignment="0" applyProtection="0"/>
    <xf numFmtId="0" fontId="82" fillId="44" borderId="15" applyNumberFormat="0" applyAlignment="0" applyProtection="0"/>
    <xf numFmtId="0" fontId="83" fillId="0" borderId="0" applyNumberFormat="0" applyFill="0" applyBorder="0" applyAlignment="0" applyProtection="0"/>
    <xf numFmtId="0" fontId="84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86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8" fillId="0" borderId="17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48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0" xfId="114">
      <alignment/>
      <protection/>
    </xf>
    <xf numFmtId="0" fontId="2" fillId="49" borderId="0" xfId="114" applyFill="1">
      <alignment/>
      <protection/>
    </xf>
    <xf numFmtId="0" fontId="2" fillId="0" borderId="0" xfId="114" applyFont="1" applyAlignment="1">
      <alignment horizontal="left" vertical="center"/>
      <protection/>
    </xf>
    <xf numFmtId="0" fontId="9" fillId="0" borderId="0" xfId="114" applyFont="1">
      <alignment/>
      <protection/>
    </xf>
    <xf numFmtId="1" fontId="8" fillId="0" borderId="0" xfId="117" applyNumberFormat="1" applyFont="1" applyFill="1" applyProtection="1">
      <alignment/>
      <protection locked="0"/>
    </xf>
    <xf numFmtId="1" fontId="3" fillId="0" borderId="0" xfId="117" applyNumberFormat="1" applyFont="1" applyFill="1" applyAlignment="1" applyProtection="1">
      <alignment/>
      <protection locked="0"/>
    </xf>
    <xf numFmtId="1" fontId="12" fillId="0" borderId="0" xfId="117" applyNumberFormat="1" applyFont="1" applyFill="1" applyAlignment="1" applyProtection="1">
      <alignment horizontal="center"/>
      <protection locked="0"/>
    </xf>
    <xf numFmtId="1" fontId="2" fillId="0" borderId="0" xfId="117" applyNumberFormat="1" applyFont="1" applyFill="1" applyProtection="1">
      <alignment/>
      <protection locked="0"/>
    </xf>
    <xf numFmtId="1" fontId="2" fillId="0" borderId="0" xfId="117" applyNumberFormat="1" applyFont="1" applyFill="1" applyAlignment="1" applyProtection="1">
      <alignment/>
      <protection locked="0"/>
    </xf>
    <xf numFmtId="1" fontId="7" fillId="0" borderId="0" xfId="117" applyNumberFormat="1" applyFont="1" applyFill="1" applyAlignment="1" applyProtection="1">
      <alignment horizontal="right"/>
      <protection locked="0"/>
    </xf>
    <xf numFmtId="1" fontId="5" fillId="0" borderId="0" xfId="117" applyNumberFormat="1" applyFont="1" applyFill="1" applyProtection="1">
      <alignment/>
      <protection locked="0"/>
    </xf>
    <xf numFmtId="1" fontId="3" fillId="0" borderId="18" xfId="117" applyNumberFormat="1" applyFont="1" applyFill="1" applyBorder="1" applyAlignment="1" applyProtection="1">
      <alignment/>
      <protection locked="0"/>
    </xf>
    <xf numFmtId="1" fontId="12" fillId="0" borderId="0" xfId="117" applyNumberFormat="1" applyFont="1" applyFill="1" applyBorder="1" applyAlignment="1" applyProtection="1">
      <alignment horizontal="center"/>
      <protection locked="0"/>
    </xf>
    <xf numFmtId="1" fontId="2" fillId="0" borderId="0" xfId="117" applyNumberFormat="1" applyFont="1" applyFill="1" applyBorder="1" applyProtection="1">
      <alignment/>
      <protection locked="0"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0" xfId="117" applyNumberFormat="1" applyFont="1" applyFill="1" applyProtection="1">
      <alignment/>
      <protection locked="0"/>
    </xf>
    <xf numFmtId="3" fontId="17" fillId="0" borderId="19" xfId="117" applyNumberFormat="1" applyFont="1" applyFill="1" applyBorder="1" applyAlignment="1" applyProtection="1">
      <alignment horizontal="center" vertical="center"/>
      <protection locked="0"/>
    </xf>
    <xf numFmtId="172" fontId="17" fillId="0" borderId="19" xfId="117" applyNumberFormat="1" applyFont="1" applyFill="1" applyBorder="1" applyAlignment="1" applyProtection="1">
      <alignment horizontal="center" vertical="center"/>
      <protection locked="0"/>
    </xf>
    <xf numFmtId="173" fontId="17" fillId="0" borderId="19" xfId="117" applyNumberFormat="1" applyFont="1" applyFill="1" applyBorder="1" applyAlignment="1" applyProtection="1">
      <alignment horizontal="center" vertical="center"/>
      <protection locked="0"/>
    </xf>
    <xf numFmtId="1" fontId="17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/>
      <protection locked="0"/>
    </xf>
    <xf numFmtId="1" fontId="18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0" borderId="19" xfId="119" applyNumberFormat="1" applyFont="1" applyFill="1" applyBorder="1" applyAlignment="1">
      <alignment horizontal="center" vertical="center" wrapText="1"/>
      <protection/>
    </xf>
    <xf numFmtId="1" fontId="2" fillId="0" borderId="0" xfId="117" applyNumberFormat="1" applyFont="1" applyFill="1" applyBorder="1" applyAlignment="1" applyProtection="1">
      <alignment vertical="center"/>
      <protection locked="0"/>
    </xf>
    <xf numFmtId="0" fontId="22" fillId="0" borderId="0" xfId="122" applyFont="1" applyFill="1">
      <alignment/>
      <protection/>
    </xf>
    <xf numFmtId="0" fontId="24" fillId="0" borderId="0" xfId="122" applyFont="1" applyFill="1" applyBorder="1" applyAlignment="1">
      <alignment horizontal="center"/>
      <protection/>
    </xf>
    <xf numFmtId="0" fontId="24" fillId="0" borderId="0" xfId="122" applyFont="1" applyFill="1">
      <alignment/>
      <protection/>
    </xf>
    <xf numFmtId="0" fontId="26" fillId="0" borderId="0" xfId="122" applyFont="1" applyFill="1" applyAlignment="1">
      <alignment vertical="center"/>
      <protection/>
    </xf>
    <xf numFmtId="0" fontId="27" fillId="0" borderId="0" xfId="122" applyFont="1" applyFill="1">
      <alignment/>
      <protection/>
    </xf>
    <xf numFmtId="0" fontId="27" fillId="0" borderId="0" xfId="122" applyFont="1" applyFill="1" applyAlignment="1">
      <alignment vertical="center"/>
      <protection/>
    </xf>
    <xf numFmtId="0" fontId="27" fillId="0" borderId="0" xfId="122" applyFont="1" applyFill="1" applyAlignment="1">
      <alignment wrapText="1"/>
      <protection/>
    </xf>
    <xf numFmtId="3" fontId="25" fillId="0" borderId="19" xfId="122" applyNumberFormat="1" applyFont="1" applyFill="1" applyBorder="1" applyAlignment="1">
      <alignment horizontal="center" vertical="center"/>
      <protection/>
    </xf>
    <xf numFmtId="0" fontId="24" fillId="0" borderId="0" xfId="122" applyFont="1" applyFill="1" applyAlignment="1">
      <alignment vertical="center"/>
      <protection/>
    </xf>
    <xf numFmtId="3" fontId="29" fillId="0" borderId="19" xfId="122" applyNumberFormat="1" applyFont="1" applyFill="1" applyBorder="1" applyAlignment="1">
      <alignment horizontal="center" vertical="center" wrapText="1"/>
      <protection/>
    </xf>
    <xf numFmtId="3" fontId="29" fillId="0" borderId="19" xfId="122" applyNumberFormat="1" applyFont="1" applyFill="1" applyBorder="1" applyAlignment="1">
      <alignment horizontal="center" vertical="center"/>
      <protection/>
    </xf>
    <xf numFmtId="0" fontId="34" fillId="0" borderId="0" xfId="113" applyFont="1">
      <alignment/>
      <protection/>
    </xf>
    <xf numFmtId="0" fontId="36" fillId="0" borderId="20" xfId="113" applyFont="1" applyBorder="1" applyAlignment="1">
      <alignment horizontal="center" vertical="center" wrapText="1"/>
      <protection/>
    </xf>
    <xf numFmtId="0" fontId="27" fillId="0" borderId="21" xfId="113" applyFont="1" applyBorder="1" applyAlignment="1">
      <alignment horizontal="center" vertical="center" wrapText="1"/>
      <protection/>
    </xf>
    <xf numFmtId="0" fontId="24" fillId="0" borderId="0" xfId="113" applyFont="1" applyBorder="1" applyAlignment="1">
      <alignment horizontal="left" vertical="top" wrapText="1"/>
      <protection/>
    </xf>
    <xf numFmtId="0" fontId="34" fillId="0" borderId="0" xfId="113" applyFont="1" applyFill="1">
      <alignment/>
      <protection/>
    </xf>
    <xf numFmtId="0" fontId="24" fillId="0" borderId="0" xfId="113" applyFont="1">
      <alignment/>
      <protection/>
    </xf>
    <xf numFmtId="0" fontId="24" fillId="0" borderId="0" xfId="113" applyFont="1" applyBorder="1">
      <alignment/>
      <protection/>
    </xf>
    <xf numFmtId="0" fontId="34" fillId="0" borderId="0" xfId="113" applyFont="1">
      <alignment/>
      <protection/>
    </xf>
    <xf numFmtId="172" fontId="26" fillId="0" borderId="22" xfId="113" applyNumberFormat="1" applyFont="1" applyFill="1" applyBorder="1" applyAlignment="1">
      <alignment horizontal="center" vertical="center"/>
      <protection/>
    </xf>
    <xf numFmtId="172" fontId="26" fillId="0" borderId="23" xfId="113" applyNumberFormat="1" applyFont="1" applyBorder="1" applyAlignment="1">
      <alignment horizontal="center" vertical="center"/>
      <protection/>
    </xf>
    <xf numFmtId="172" fontId="30" fillId="0" borderId="24" xfId="113" applyNumberFormat="1" applyFont="1" applyFill="1" applyBorder="1" applyAlignment="1">
      <alignment horizontal="center" vertical="center"/>
      <protection/>
    </xf>
    <xf numFmtId="172" fontId="30" fillId="0" borderId="25" xfId="113" applyNumberFormat="1" applyFont="1" applyBorder="1" applyAlignment="1">
      <alignment horizontal="center" vertical="center"/>
      <protection/>
    </xf>
    <xf numFmtId="172" fontId="26" fillId="0" borderId="26" xfId="113" applyNumberFormat="1" applyFont="1" applyFill="1" applyBorder="1" applyAlignment="1">
      <alignment horizontal="center" vertical="center"/>
      <protection/>
    </xf>
    <xf numFmtId="172" fontId="26" fillId="0" borderId="27" xfId="113" applyNumberFormat="1" applyFont="1" applyFill="1" applyBorder="1" applyAlignment="1">
      <alignment horizontal="center" vertical="center"/>
      <protection/>
    </xf>
    <xf numFmtId="172" fontId="30" fillId="0" borderId="28" xfId="113" applyNumberFormat="1" applyFont="1" applyFill="1" applyBorder="1" applyAlignment="1">
      <alignment horizontal="center" vertical="center"/>
      <protection/>
    </xf>
    <xf numFmtId="172" fontId="30" fillId="0" borderId="29" xfId="113" applyNumberFormat="1" applyFont="1" applyFill="1" applyBorder="1" applyAlignment="1">
      <alignment horizontal="center" vertical="center"/>
      <protection/>
    </xf>
    <xf numFmtId="172" fontId="26" fillId="0" borderId="30" xfId="113" applyNumberFormat="1" applyFont="1" applyFill="1" applyBorder="1" applyAlignment="1">
      <alignment horizontal="center" vertical="center"/>
      <protection/>
    </xf>
    <xf numFmtId="172" fontId="26" fillId="0" borderId="31" xfId="113" applyNumberFormat="1" applyFont="1" applyFill="1" applyBorder="1" applyAlignment="1">
      <alignment horizontal="center" vertical="center"/>
      <protection/>
    </xf>
    <xf numFmtId="172" fontId="30" fillId="0" borderId="25" xfId="113" applyNumberFormat="1" applyFont="1" applyFill="1" applyBorder="1" applyAlignment="1">
      <alignment horizontal="center" vertical="center"/>
      <protection/>
    </xf>
    <xf numFmtId="0" fontId="5" fillId="34" borderId="23" xfId="113" applyFont="1" applyFill="1" applyBorder="1" applyAlignment="1">
      <alignment horizontal="left" vertical="center" wrapText="1"/>
      <protection/>
    </xf>
    <xf numFmtId="0" fontId="38" fillId="0" borderId="25" xfId="113" applyFont="1" applyBorder="1" applyAlignment="1">
      <alignment horizontal="left" vertical="center" wrapText="1"/>
      <protection/>
    </xf>
    <xf numFmtId="0" fontId="5" fillId="0" borderId="27" xfId="113" applyFont="1" applyFill="1" applyBorder="1" applyAlignment="1">
      <alignment horizontal="left" vertical="center" wrapText="1"/>
      <protection/>
    </xf>
    <xf numFmtId="0" fontId="38" fillId="0" borderId="29" xfId="113" applyFont="1" applyFill="1" applyBorder="1" applyAlignment="1">
      <alignment horizontal="left" vertical="center" wrapText="1"/>
      <protection/>
    </xf>
    <xf numFmtId="0" fontId="5" fillId="0" borderId="31" xfId="113" applyFont="1" applyFill="1" applyBorder="1" applyAlignment="1">
      <alignment horizontal="left" vertical="center" wrapText="1"/>
      <protection/>
    </xf>
    <xf numFmtId="0" fontId="38" fillId="0" borderId="25" xfId="113" applyFont="1" applyFill="1" applyBorder="1" applyAlignment="1">
      <alignment horizontal="left" vertical="center" wrapText="1"/>
      <protection/>
    </xf>
    <xf numFmtId="49" fontId="37" fillId="0" borderId="32" xfId="113" applyNumberFormat="1" applyFont="1" applyFill="1" applyBorder="1" applyAlignment="1">
      <alignment horizontal="center" vertical="center" wrapText="1"/>
      <protection/>
    </xf>
    <xf numFmtId="49" fontId="37" fillId="0" borderId="33" xfId="113" applyNumberFormat="1" applyFont="1" applyFill="1" applyBorder="1" applyAlignment="1">
      <alignment horizontal="center" vertical="center" wrapText="1"/>
      <protection/>
    </xf>
    <xf numFmtId="0" fontId="2" fillId="0" borderId="0" xfId="120" applyFont="1" applyAlignment="1">
      <alignment vertical="top"/>
      <protection/>
    </xf>
    <xf numFmtId="0" fontId="38" fillId="0" borderId="0" xfId="113" applyFont="1" applyAlignment="1">
      <alignment vertical="top"/>
      <protection/>
    </xf>
    <xf numFmtId="0" fontId="2" fillId="0" borderId="0" xfId="120" applyFont="1" applyFill="1" applyAlignment="1">
      <alignment vertical="top"/>
      <protection/>
    </xf>
    <xf numFmtId="0" fontId="31" fillId="0" borderId="0" xfId="120" applyFont="1" applyFill="1" applyAlignment="1">
      <alignment horizontal="center" vertical="top" wrapText="1"/>
      <protection/>
    </xf>
    <xf numFmtId="0" fontId="38" fillId="0" borderId="0" xfId="120" applyFont="1" applyFill="1" applyAlignment="1">
      <alignment horizontal="right" vertical="center"/>
      <protection/>
    </xf>
    <xf numFmtId="0" fontId="32" fillId="0" borderId="0" xfId="120" applyFont="1" applyFill="1" applyAlignment="1">
      <alignment horizontal="center" vertical="top" wrapText="1"/>
      <protection/>
    </xf>
    <xf numFmtId="0" fontId="13" fillId="0" borderId="0" xfId="120" applyFont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3" fontId="2" fillId="0" borderId="0" xfId="120" applyNumberFormat="1" applyFont="1" applyAlignment="1">
      <alignment vertical="center"/>
      <protection/>
    </xf>
    <xf numFmtId="0" fontId="20" fillId="0" borderId="0" xfId="120" applyFont="1" applyAlignment="1">
      <alignment horizontal="center" vertical="center"/>
      <protection/>
    </xf>
    <xf numFmtId="173" fontId="20" fillId="0" borderId="0" xfId="120" applyNumberFormat="1" applyFont="1" applyAlignment="1">
      <alignment horizontal="center" vertical="center"/>
      <protection/>
    </xf>
    <xf numFmtId="172" fontId="2" fillId="0" borderId="0" xfId="120" applyNumberFormat="1" applyFont="1" applyAlignment="1">
      <alignment vertical="center"/>
      <protection/>
    </xf>
    <xf numFmtId="173" fontId="20" fillId="50" borderId="0" xfId="120" applyNumberFormat="1" applyFont="1" applyFill="1" applyAlignment="1">
      <alignment horizontal="center" vertical="center"/>
      <protection/>
    </xf>
    <xf numFmtId="0" fontId="2" fillId="0" borderId="0" xfId="120" applyFont="1">
      <alignment/>
      <protection/>
    </xf>
    <xf numFmtId="0" fontId="28" fillId="0" borderId="0" xfId="122" applyFont="1" applyFill="1" applyAlignment="1">
      <alignment horizontal="center"/>
      <protection/>
    </xf>
    <xf numFmtId="0" fontId="25" fillId="0" borderId="19" xfId="122" applyFont="1" applyFill="1" applyBorder="1" applyAlignment="1">
      <alignment horizontal="center" vertical="center" wrapText="1"/>
      <protection/>
    </xf>
    <xf numFmtId="0" fontId="21" fillId="0" borderId="19" xfId="122" applyFont="1" applyFill="1" applyBorder="1" applyAlignment="1">
      <alignment horizontal="center" vertical="center" wrapText="1"/>
      <protection/>
    </xf>
    <xf numFmtId="0" fontId="21" fillId="0" borderId="34" xfId="122" applyFont="1" applyFill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0" fontId="20" fillId="0" borderId="35" xfId="118" applyFont="1" applyBorder="1" applyAlignment="1">
      <alignment vertical="center" wrapText="1"/>
      <protection/>
    </xf>
    <xf numFmtId="0" fontId="20" fillId="0" borderId="36" xfId="118" applyFont="1" applyBorder="1" applyAlignment="1">
      <alignment vertical="center" wrapText="1"/>
      <protection/>
    </xf>
    <xf numFmtId="3" fontId="29" fillId="0" borderId="37" xfId="122" applyNumberFormat="1" applyFont="1" applyFill="1" applyBorder="1" applyAlignment="1">
      <alignment horizontal="center" vertical="center" wrapText="1"/>
      <protection/>
    </xf>
    <xf numFmtId="3" fontId="29" fillId="0" borderId="37" xfId="122" applyNumberFormat="1" applyFont="1" applyFill="1" applyBorder="1" applyAlignment="1">
      <alignment horizontal="center" vertical="center"/>
      <protection/>
    </xf>
    <xf numFmtId="14" fontId="25" fillId="0" borderId="34" xfId="104" applyNumberFormat="1" applyFont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3" fontId="25" fillId="49" borderId="19" xfId="122" applyNumberFormat="1" applyFont="1" applyFill="1" applyBorder="1" applyAlignment="1">
      <alignment horizontal="center" vertical="center"/>
      <protection/>
    </xf>
    <xf numFmtId="3" fontId="91" fillId="49" borderId="19" xfId="122" applyNumberFormat="1" applyFont="1" applyFill="1" applyBorder="1" applyAlignment="1">
      <alignment horizontal="center" vertical="center"/>
      <protection/>
    </xf>
    <xf numFmtId="3" fontId="91" fillId="49" borderId="38" xfId="122" applyNumberFormat="1" applyFont="1" applyFill="1" applyBorder="1" applyAlignment="1">
      <alignment horizontal="center" vertical="center"/>
      <protection/>
    </xf>
    <xf numFmtId="0" fontId="29" fillId="0" borderId="35" xfId="122" applyFont="1" applyFill="1" applyBorder="1" applyAlignment="1">
      <alignment horizontal="left" vertical="center" wrapText="1"/>
      <protection/>
    </xf>
    <xf numFmtId="3" fontId="40" fillId="0" borderId="19" xfId="104" applyNumberFormat="1" applyFont="1" applyBorder="1" applyAlignment="1">
      <alignment horizontal="center" vertical="center" wrapText="1"/>
      <protection/>
    </xf>
    <xf numFmtId="3" fontId="92" fillId="49" borderId="38" xfId="122" applyNumberFormat="1" applyFont="1" applyFill="1" applyBorder="1" applyAlignment="1">
      <alignment horizontal="center" vertical="center"/>
      <protection/>
    </xf>
    <xf numFmtId="0" fontId="29" fillId="0" borderId="36" xfId="122" applyFont="1" applyFill="1" applyBorder="1" applyAlignment="1">
      <alignment horizontal="left" vertical="center" wrapText="1"/>
      <protection/>
    </xf>
    <xf numFmtId="3" fontId="92" fillId="49" borderId="39" xfId="122" applyNumberFormat="1" applyFont="1" applyFill="1" applyBorder="1" applyAlignment="1">
      <alignment horizontal="center" vertical="center"/>
      <protection/>
    </xf>
    <xf numFmtId="0" fontId="5" fillId="49" borderId="0" xfId="120" applyFont="1" applyFill="1" applyAlignment="1">
      <alignment horizontal="center" vertical="center"/>
      <protection/>
    </xf>
    <xf numFmtId="0" fontId="4" fillId="49" borderId="40" xfId="115" applyFont="1" applyFill="1" applyBorder="1" applyAlignment="1">
      <alignment horizontal="left" vertical="center" wrapText="1"/>
      <protection/>
    </xf>
    <xf numFmtId="0" fontId="4" fillId="49" borderId="19" xfId="115" applyFont="1" applyFill="1" applyBorder="1" applyAlignment="1">
      <alignment horizontal="left" vertical="center" wrapText="1"/>
      <protection/>
    </xf>
    <xf numFmtId="172" fontId="4" fillId="49" borderId="19" xfId="115" applyNumberFormat="1" applyFont="1" applyFill="1" applyBorder="1" applyAlignment="1">
      <alignment horizontal="center" vertical="center" wrapText="1"/>
      <protection/>
    </xf>
    <xf numFmtId="0" fontId="93" fillId="49" borderId="19" xfId="105" applyFont="1" applyFill="1" applyBorder="1" applyAlignment="1">
      <alignment horizontal="left" vertical="center" wrapText="1"/>
      <protection/>
    </xf>
    <xf numFmtId="1" fontId="2" fillId="49" borderId="19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Protection="1">
      <alignment/>
      <protection locked="0"/>
    </xf>
    <xf numFmtId="0" fontId="94" fillId="0" borderId="19" xfId="120" applyFont="1" applyBorder="1" applyAlignment="1">
      <alignment horizontal="center" vertical="center" wrapText="1"/>
      <protection/>
    </xf>
    <xf numFmtId="0" fontId="94" fillId="0" borderId="19" xfId="120" applyFont="1" applyFill="1" applyBorder="1" applyAlignment="1">
      <alignment horizontal="center" vertical="center" wrapText="1"/>
      <protection/>
    </xf>
    <xf numFmtId="0" fontId="95" fillId="0" borderId="19" xfId="120" applyFont="1" applyFill="1" applyBorder="1" applyAlignment="1">
      <alignment horizontal="center" vertical="center" wrapText="1"/>
      <protection/>
    </xf>
    <xf numFmtId="0" fontId="95" fillId="0" borderId="19" xfId="120" applyFont="1" applyBorder="1" applyAlignment="1">
      <alignment horizontal="center" vertical="center" wrapText="1"/>
      <protection/>
    </xf>
    <xf numFmtId="0" fontId="95" fillId="0" borderId="19" xfId="120" applyNumberFormat="1" applyFont="1" applyBorder="1" applyAlignment="1">
      <alignment horizontal="center" vertical="center" wrapText="1"/>
      <protection/>
    </xf>
    <xf numFmtId="0" fontId="94" fillId="49" borderId="19" xfId="117" applyNumberFormat="1" applyFont="1" applyFill="1" applyBorder="1" applyAlignment="1" applyProtection="1">
      <alignment horizontal="left" vertical="center"/>
      <protection locked="0"/>
    </xf>
    <xf numFmtId="3" fontId="94" fillId="49" borderId="19" xfId="113" applyNumberFormat="1" applyFont="1" applyFill="1" applyBorder="1" applyAlignment="1">
      <alignment horizontal="center" vertical="center"/>
      <protection/>
    </xf>
    <xf numFmtId="1" fontId="95" fillId="49" borderId="19" xfId="117" applyNumberFormat="1" applyFont="1" applyFill="1" applyBorder="1" applyProtection="1">
      <alignment/>
      <protection locked="0"/>
    </xf>
    <xf numFmtId="0" fontId="95" fillId="0" borderId="19" xfId="120" applyFont="1" applyBorder="1" applyAlignment="1">
      <alignment horizontal="center"/>
      <protection/>
    </xf>
    <xf numFmtId="1" fontId="95" fillId="49" borderId="19" xfId="113" applyNumberFormat="1" applyFont="1" applyFill="1" applyBorder="1" applyAlignment="1">
      <alignment horizontal="center" vertical="center"/>
      <protection/>
    </xf>
    <xf numFmtId="3" fontId="95" fillId="49" borderId="19" xfId="113" applyNumberFormat="1" applyFont="1" applyFill="1" applyBorder="1" applyAlignment="1">
      <alignment horizontal="center" vertical="center"/>
      <protection/>
    </xf>
    <xf numFmtId="1" fontId="95" fillId="49" borderId="19" xfId="117" applyNumberFormat="1" applyFont="1" applyFill="1" applyBorder="1" applyAlignment="1" applyProtection="1">
      <alignment vertical="center"/>
      <protection locked="0"/>
    </xf>
    <xf numFmtId="1" fontId="29" fillId="0" borderId="34" xfId="122" applyNumberFormat="1" applyFont="1" applyFill="1" applyBorder="1" applyAlignment="1">
      <alignment horizontal="center" vertical="center" wrapText="1"/>
      <protection/>
    </xf>
    <xf numFmtId="1" fontId="4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6" applyNumberFormat="1" applyFont="1" applyFill="1" applyBorder="1" applyAlignment="1">
      <alignment horizontal="center" vertical="center" wrapText="1"/>
      <protection/>
    </xf>
    <xf numFmtId="1" fontId="4" fillId="49" borderId="40" xfId="115" applyNumberFormat="1" applyFont="1" applyFill="1" applyBorder="1" applyAlignment="1">
      <alignment horizontal="center" vertical="center" wrapText="1"/>
      <protection/>
    </xf>
    <xf numFmtId="173" fontId="13" fillId="49" borderId="40" xfId="115" applyNumberFormat="1" applyFont="1" applyFill="1" applyBorder="1" applyAlignment="1">
      <alignment horizontal="center" vertical="center"/>
      <protection/>
    </xf>
    <xf numFmtId="1" fontId="13" fillId="49" borderId="40" xfId="115" applyNumberFormat="1" applyFont="1" applyFill="1" applyBorder="1" applyAlignment="1">
      <alignment horizontal="center" vertical="center"/>
      <protection/>
    </xf>
    <xf numFmtId="1" fontId="4" fillId="49" borderId="40" xfId="116" applyNumberFormat="1" applyFont="1" applyFill="1" applyBorder="1" applyAlignment="1">
      <alignment horizontal="center" vertical="center" wrapText="1"/>
      <protection/>
    </xf>
    <xf numFmtId="3" fontId="4" fillId="49" borderId="19" xfId="115" applyNumberFormat="1" applyFont="1" applyFill="1" applyBorder="1" applyAlignment="1">
      <alignment horizontal="center" vertical="center" wrapText="1"/>
      <protection/>
    </xf>
    <xf numFmtId="3" fontId="15" fillId="0" borderId="19" xfId="117" applyNumberFormat="1" applyFont="1" applyFill="1" applyBorder="1" applyAlignment="1" applyProtection="1">
      <alignment horizontal="center" vertical="center"/>
      <protection locked="0"/>
    </xf>
    <xf numFmtId="173" fontId="15" fillId="0" borderId="19" xfId="117" applyNumberFormat="1" applyFont="1" applyFill="1" applyBorder="1" applyAlignment="1" applyProtection="1">
      <alignment horizontal="center" vertical="center"/>
      <protection locked="0"/>
    </xf>
    <xf numFmtId="1" fontId="13" fillId="0" borderId="19" xfId="117" applyNumberFormat="1" applyFont="1" applyFill="1" applyBorder="1" applyProtection="1">
      <alignment/>
      <protection locked="0"/>
    </xf>
    <xf numFmtId="3" fontId="18" fillId="0" borderId="19" xfId="0" applyNumberFormat="1" applyFont="1" applyFill="1" applyBorder="1" applyAlignment="1">
      <alignment horizontal="center" vertical="center"/>
    </xf>
    <xf numFmtId="173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8" fillId="0" borderId="19" xfId="0" applyNumberFormat="1" applyFont="1" applyFill="1" applyBorder="1" applyAlignment="1">
      <alignment horizontal="center" vertical="center"/>
    </xf>
    <xf numFmtId="1" fontId="13" fillId="49" borderId="19" xfId="117" applyNumberFormat="1" applyFont="1" applyFill="1" applyBorder="1" applyProtection="1">
      <alignment/>
      <protection locked="0"/>
    </xf>
    <xf numFmtId="3" fontId="18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0" applyNumberFormat="1" applyFont="1" applyFill="1" applyBorder="1" applyAlignment="1">
      <alignment horizontal="center" vertical="center"/>
    </xf>
    <xf numFmtId="172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8" fillId="49" borderId="19" xfId="117" applyNumberFormat="1" applyFont="1" applyFill="1" applyBorder="1" applyAlignment="1" applyProtection="1">
      <alignment horizontal="center" vertical="center"/>
      <protection locked="0"/>
    </xf>
    <xf numFmtId="173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117" applyNumberFormat="1" applyFont="1" applyFill="1" applyBorder="1" applyAlignment="1" applyProtection="1">
      <alignment horizontal="center" vertical="center" wrapText="1"/>
      <protection locked="0"/>
    </xf>
    <xf numFmtId="173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49" borderId="19" xfId="119" applyNumberFormat="1" applyFont="1" applyFill="1" applyBorder="1" applyAlignment="1">
      <alignment horizontal="center" vertical="center" wrapText="1"/>
      <protection/>
    </xf>
    <xf numFmtId="1" fontId="18" fillId="49" borderId="19" xfId="0" applyNumberFormat="1" applyFont="1" applyFill="1" applyBorder="1" applyAlignment="1">
      <alignment horizontal="center" vertical="center"/>
    </xf>
    <xf numFmtId="1" fontId="13" fillId="0" borderId="19" xfId="117" applyNumberFormat="1" applyFont="1" applyFill="1" applyBorder="1" applyAlignment="1" applyProtection="1">
      <alignment vertical="center"/>
      <protection locked="0"/>
    </xf>
    <xf numFmtId="3" fontId="16" fillId="0" borderId="19" xfId="117" applyNumberFormat="1" applyFont="1" applyFill="1" applyBorder="1" applyAlignment="1" applyProtection="1">
      <alignment horizontal="center" vertical="center"/>
      <protection locked="0"/>
    </xf>
    <xf numFmtId="0" fontId="6" fillId="49" borderId="19" xfId="115" applyFont="1" applyFill="1" applyBorder="1" applyAlignment="1">
      <alignment horizontal="center" vertical="top" wrapText="1"/>
      <protection/>
    </xf>
    <xf numFmtId="3" fontId="4" fillId="49" borderId="40" xfId="115" applyNumberFormat="1" applyFont="1" applyFill="1" applyBorder="1" applyAlignment="1">
      <alignment horizontal="center" vertical="center" wrapText="1"/>
      <protection/>
    </xf>
    <xf numFmtId="3" fontId="13" fillId="49" borderId="40" xfId="115" applyNumberFormat="1" applyFont="1" applyFill="1" applyBorder="1" applyAlignment="1">
      <alignment horizontal="center" vertical="center"/>
      <protection/>
    </xf>
    <xf numFmtId="0" fontId="6" fillId="49" borderId="19" xfId="115" applyFont="1" applyFill="1" applyBorder="1" applyAlignment="1">
      <alignment horizontal="center" vertical="center" wrapText="1"/>
      <protection/>
    </xf>
    <xf numFmtId="3" fontId="4" fillId="49" borderId="19" xfId="116" applyNumberFormat="1" applyFont="1" applyFill="1" applyBorder="1" applyAlignment="1">
      <alignment horizontal="center" vertical="center" wrapText="1"/>
      <protection/>
    </xf>
    <xf numFmtId="0" fontId="2" fillId="49" borderId="0" xfId="114" applyFont="1" applyFill="1" applyAlignment="1">
      <alignment horizontal="left" vertical="center"/>
      <protection/>
    </xf>
    <xf numFmtId="1" fontId="15" fillId="49" borderId="19" xfId="117" applyNumberFormat="1" applyFont="1" applyFill="1" applyBorder="1" applyAlignment="1" applyProtection="1">
      <alignment horizontal="center" vertical="center"/>
      <protection/>
    </xf>
    <xf numFmtId="173" fontId="94" fillId="49" borderId="19" xfId="113" applyNumberFormat="1" applyFont="1" applyFill="1" applyBorder="1" applyAlignment="1">
      <alignment horizontal="center" vertical="center"/>
      <protection/>
    </xf>
    <xf numFmtId="173" fontId="95" fillId="49" borderId="19" xfId="113" applyNumberFormat="1" applyFont="1" applyFill="1" applyBorder="1" applyAlignment="1">
      <alignment horizontal="center" vertical="center"/>
      <protection/>
    </xf>
    <xf numFmtId="173" fontId="25" fillId="0" borderId="34" xfId="122" applyNumberFormat="1" applyFont="1" applyFill="1" applyBorder="1" applyAlignment="1">
      <alignment horizontal="center" vertical="center" wrapText="1"/>
      <protection/>
    </xf>
    <xf numFmtId="172" fontId="25" fillId="0" borderId="34" xfId="122" applyNumberFormat="1" applyFont="1" applyFill="1" applyBorder="1" applyAlignment="1">
      <alignment horizontal="center" vertical="center"/>
      <protection/>
    </xf>
    <xf numFmtId="0" fontId="13" fillId="49" borderId="40" xfId="115" applyFont="1" applyFill="1" applyBorder="1" applyAlignment="1">
      <alignment horizontal="left" vertical="center" wrapText="1"/>
      <protection/>
    </xf>
    <xf numFmtId="1" fontId="93" fillId="49" borderId="40" xfId="115" applyNumberFormat="1" applyFont="1" applyFill="1" applyBorder="1" applyAlignment="1">
      <alignment horizontal="center" vertical="center" wrapText="1"/>
      <protection/>
    </xf>
    <xf numFmtId="173" fontId="13" fillId="49" borderId="19" xfId="115" applyNumberFormat="1" applyFont="1" applyFill="1" applyBorder="1" applyAlignment="1">
      <alignment horizontal="center" vertical="center"/>
      <protection/>
    </xf>
    <xf numFmtId="1" fontId="13" fillId="49" borderId="19" xfId="115" applyNumberFormat="1" applyFont="1" applyFill="1" applyBorder="1" applyAlignment="1">
      <alignment horizontal="center" vertical="center"/>
      <protection/>
    </xf>
    <xf numFmtId="172" fontId="4" fillId="49" borderId="40" xfId="115" applyNumberFormat="1" applyFont="1" applyFill="1" applyBorder="1" applyAlignment="1">
      <alignment horizontal="center" vertical="center" wrapText="1"/>
      <protection/>
    </xf>
    <xf numFmtId="0" fontId="13" fillId="49" borderId="19" xfId="115" applyFont="1" applyFill="1" applyBorder="1" applyAlignment="1">
      <alignment horizontal="center" vertical="center" wrapText="1"/>
      <protection/>
    </xf>
    <xf numFmtId="172" fontId="13" fillId="49" borderId="19" xfId="115" applyNumberFormat="1" applyFont="1" applyFill="1" applyBorder="1" applyAlignment="1">
      <alignment horizontal="center" vertical="center"/>
      <protection/>
    </xf>
    <xf numFmtId="49" fontId="13" fillId="49" borderId="19" xfId="115" applyNumberFormat="1" applyFont="1" applyFill="1" applyBorder="1" applyAlignment="1">
      <alignment horizontal="center" vertical="center"/>
      <protection/>
    </xf>
    <xf numFmtId="172" fontId="4" fillId="49" borderId="19" xfId="116" applyNumberFormat="1" applyFont="1" applyFill="1" applyBorder="1" applyAlignment="1">
      <alignment horizontal="center" vertical="center" wrapText="1"/>
      <protection/>
    </xf>
    <xf numFmtId="3" fontId="15" fillId="49" borderId="19" xfId="117" applyNumberFormat="1" applyFont="1" applyFill="1" applyBorder="1" applyAlignment="1" applyProtection="1">
      <alignment horizontal="center" vertical="center"/>
      <protection locked="0"/>
    </xf>
    <xf numFmtId="172" fontId="15" fillId="49" borderId="19" xfId="117" applyNumberFormat="1" applyFont="1" applyFill="1" applyBorder="1" applyAlignment="1" applyProtection="1">
      <alignment horizontal="center" vertical="center"/>
      <protection locked="0"/>
    </xf>
    <xf numFmtId="1" fontId="15" fillId="49" borderId="19" xfId="117" applyNumberFormat="1" applyFont="1" applyFill="1" applyBorder="1" applyAlignment="1" applyProtection="1">
      <alignment horizontal="left" vertical="center"/>
      <protection locked="0"/>
    </xf>
    <xf numFmtId="173" fontId="15" fillId="49" borderId="19" xfId="117" applyNumberFormat="1" applyFont="1" applyFill="1" applyBorder="1" applyAlignment="1" applyProtection="1">
      <alignment horizontal="center" vertical="center"/>
      <protection locked="0"/>
    </xf>
    <xf numFmtId="3" fontId="15" fillId="49" borderId="19" xfId="117" applyNumberFormat="1" applyFont="1" applyFill="1" applyBorder="1" applyAlignment="1" applyProtection="1">
      <alignment horizontal="center" vertical="center" wrapText="1"/>
      <protection locked="0"/>
    </xf>
    <xf numFmtId="173" fontId="15" fillId="49" borderId="19" xfId="117" applyNumberFormat="1" applyFont="1" applyFill="1" applyBorder="1" applyAlignment="1" applyProtection="1">
      <alignment horizontal="center" vertical="center" wrapText="1"/>
      <protection locked="0"/>
    </xf>
    <xf numFmtId="1" fontId="14" fillId="49" borderId="0" xfId="117" applyNumberFormat="1" applyFont="1" applyFill="1" applyAlignment="1" applyProtection="1">
      <alignment vertical="center"/>
      <protection locked="0"/>
    </xf>
    <xf numFmtId="0" fontId="0" fillId="0" borderId="0" xfId="0" applyAlignment="1">
      <alignment/>
    </xf>
    <xf numFmtId="1" fontId="57" fillId="0" borderId="0" xfId="117" applyNumberFormat="1" applyFont="1" applyFill="1" applyBorder="1" applyProtection="1">
      <alignment/>
      <protection locked="0"/>
    </xf>
    <xf numFmtId="3" fontId="16" fillId="49" borderId="19" xfId="117" applyNumberFormat="1" applyFont="1" applyFill="1" applyBorder="1" applyAlignment="1" applyProtection="1">
      <alignment horizontal="center" vertical="center"/>
      <protection locked="0"/>
    </xf>
    <xf numFmtId="0" fontId="6" fillId="49" borderId="19" xfId="115" applyFont="1" applyFill="1" applyBorder="1" applyAlignment="1">
      <alignment horizontal="center" vertical="center"/>
      <protection/>
    </xf>
    <xf numFmtId="3" fontId="20" fillId="0" borderId="0" xfId="114" applyNumberFormat="1" applyFont="1">
      <alignment/>
      <protection/>
    </xf>
    <xf numFmtId="0" fontId="20" fillId="0" borderId="0" xfId="114" applyFont="1">
      <alignment/>
      <protection/>
    </xf>
    <xf numFmtId="173" fontId="4" fillId="49" borderId="40" xfId="116" applyNumberFormat="1" applyFont="1" applyFill="1" applyBorder="1" applyAlignment="1">
      <alignment horizontal="center" vertical="center" wrapText="1"/>
      <protection/>
    </xf>
    <xf numFmtId="173" fontId="93" fillId="49" borderId="40" xfId="115" applyNumberFormat="1" applyFont="1" applyFill="1" applyBorder="1" applyAlignment="1">
      <alignment horizontal="center" vertical="center" wrapText="1"/>
      <protection/>
    </xf>
    <xf numFmtId="0" fontId="20" fillId="49" borderId="0" xfId="114" applyFont="1" applyFill="1">
      <alignment/>
      <protection/>
    </xf>
    <xf numFmtId="1" fontId="13" fillId="49" borderId="19" xfId="117" applyNumberFormat="1" applyFont="1" applyFill="1" applyBorder="1" applyAlignment="1" applyProtection="1">
      <alignment horizontal="center" vertical="center" wrapText="1"/>
      <protection/>
    </xf>
    <xf numFmtId="0" fontId="20" fillId="49" borderId="35" xfId="118" applyFont="1" applyFill="1" applyBorder="1" applyAlignment="1">
      <alignment vertical="center" wrapText="1"/>
      <protection/>
    </xf>
    <xf numFmtId="3" fontId="29" fillId="49" borderId="19" xfId="122" applyNumberFormat="1" applyFont="1" applyFill="1" applyBorder="1" applyAlignment="1">
      <alignment horizontal="center" vertical="center" wrapText="1"/>
      <protection/>
    </xf>
    <xf numFmtId="3" fontId="29" fillId="49" borderId="19" xfId="122" applyNumberFormat="1" applyFont="1" applyFill="1" applyBorder="1" applyAlignment="1">
      <alignment horizontal="center" vertical="center"/>
      <protection/>
    </xf>
    <xf numFmtId="172" fontId="25" fillId="49" borderId="34" xfId="122" applyNumberFormat="1" applyFont="1" applyFill="1" applyBorder="1" applyAlignment="1">
      <alignment horizontal="center" vertical="center"/>
      <protection/>
    </xf>
    <xf numFmtId="0" fontId="27" fillId="49" borderId="0" xfId="122" applyFont="1" applyFill="1">
      <alignment/>
      <protection/>
    </xf>
    <xf numFmtId="3" fontId="25" fillId="49" borderId="34" xfId="122" applyNumberFormat="1" applyFont="1" applyFill="1" applyBorder="1" applyAlignment="1">
      <alignment horizontal="center" vertical="center"/>
      <protection/>
    </xf>
    <xf numFmtId="1" fontId="93" fillId="49" borderId="19" xfId="115" applyNumberFormat="1" applyFont="1" applyFill="1" applyBorder="1" applyAlignment="1">
      <alignment horizontal="center" vertical="center" wrapText="1"/>
      <protection/>
    </xf>
    <xf numFmtId="0" fontId="25" fillId="0" borderId="0" xfId="122" applyFont="1" applyFill="1">
      <alignment/>
      <protection/>
    </xf>
    <xf numFmtId="0" fontId="29" fillId="0" borderId="0" xfId="122" applyFont="1" applyFill="1">
      <alignment/>
      <protection/>
    </xf>
    <xf numFmtId="0" fontId="29" fillId="0" borderId="0" xfId="122" applyFont="1" applyFill="1" applyAlignment="1">
      <alignment vertical="center"/>
      <protection/>
    </xf>
    <xf numFmtId="0" fontId="35" fillId="0" borderId="41" xfId="121" applyFont="1" applyFill="1" applyBorder="1" applyAlignment="1">
      <alignment horizontal="center" wrapText="1"/>
      <protection/>
    </xf>
    <xf numFmtId="0" fontId="22" fillId="0" borderId="42" xfId="113" applyFont="1" applyFill="1" applyBorder="1" applyAlignment="1">
      <alignment horizontal="center" vertical="center" wrapText="1"/>
      <protection/>
    </xf>
    <xf numFmtId="0" fontId="22" fillId="0" borderId="43" xfId="113" applyFont="1" applyFill="1" applyBorder="1" applyAlignment="1">
      <alignment horizontal="center" vertical="center" wrapText="1"/>
      <protection/>
    </xf>
    <xf numFmtId="0" fontId="21" fillId="0" borderId="0" xfId="113" applyFont="1" applyAlignment="1">
      <alignment horizontal="center" vertical="center" wrapText="1"/>
      <protection/>
    </xf>
    <xf numFmtId="0" fontId="49" fillId="0" borderId="0" xfId="120" applyFont="1" applyFill="1" applyAlignment="1">
      <alignment horizontal="center" vertical="top" wrapText="1"/>
      <protection/>
    </xf>
    <xf numFmtId="0" fontId="94" fillId="0" borderId="19" xfId="120" applyFont="1" applyFill="1" applyBorder="1" applyAlignment="1">
      <alignment horizontal="center" vertical="top" wrapText="1"/>
      <protection/>
    </xf>
    <xf numFmtId="0" fontId="94" fillId="0" borderId="19" xfId="120" applyFont="1" applyBorder="1" applyAlignment="1">
      <alignment horizontal="center" vertical="center" wrapText="1"/>
      <protection/>
    </xf>
    <xf numFmtId="0" fontId="21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/>
      <protection/>
    </xf>
    <xf numFmtId="0" fontId="24" fillId="0" borderId="44" xfId="122" applyFont="1" applyFill="1" applyBorder="1" applyAlignment="1">
      <alignment horizontal="center"/>
      <protection/>
    </xf>
    <xf numFmtId="0" fontId="24" fillId="0" borderId="45" xfId="122" applyFont="1" applyFill="1" applyBorder="1" applyAlignment="1">
      <alignment horizontal="center"/>
      <protection/>
    </xf>
    <xf numFmtId="0" fontId="96" fillId="0" borderId="19" xfId="120" applyFont="1" applyBorder="1" applyAlignment="1">
      <alignment horizontal="center" vertical="center" wrapText="1"/>
      <protection/>
    </xf>
    <xf numFmtId="14" fontId="25" fillId="0" borderId="46" xfId="104" applyNumberFormat="1" applyFont="1" applyBorder="1" applyAlignment="1">
      <alignment horizontal="center" vertical="center" wrapText="1"/>
      <protection/>
    </xf>
    <xf numFmtId="14" fontId="25" fillId="0" borderId="47" xfId="104" applyNumberFormat="1" applyFont="1" applyBorder="1" applyAlignment="1">
      <alignment horizontal="center" vertical="center" wrapText="1"/>
      <protection/>
    </xf>
    <xf numFmtId="0" fontId="56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 wrapText="1"/>
      <protection/>
    </xf>
    <xf numFmtId="0" fontId="24" fillId="0" borderId="48" xfId="122" applyFont="1" applyFill="1" applyBorder="1" applyAlignment="1">
      <alignment horizontal="center"/>
      <protection/>
    </xf>
    <xf numFmtId="0" fontId="24" fillId="0" borderId="35" xfId="122" applyFont="1" applyFill="1" applyBorder="1" applyAlignment="1">
      <alignment horizontal="center"/>
      <protection/>
    </xf>
    <xf numFmtId="0" fontId="21" fillId="0" borderId="46" xfId="122" applyFont="1" applyFill="1" applyBorder="1" applyAlignment="1">
      <alignment horizontal="center" vertical="center" wrapText="1"/>
      <protection/>
    </xf>
    <xf numFmtId="0" fontId="21" fillId="0" borderId="47" xfId="122" applyFont="1" applyFill="1" applyBorder="1" applyAlignment="1">
      <alignment horizontal="center" vertical="center" wrapText="1"/>
      <protection/>
    </xf>
    <xf numFmtId="0" fontId="13" fillId="49" borderId="49" xfId="115" applyFont="1" applyFill="1" applyBorder="1" applyAlignment="1">
      <alignment horizontal="center" vertical="center"/>
      <protection/>
    </xf>
    <xf numFmtId="0" fontId="13" fillId="49" borderId="50" xfId="115" applyFont="1" applyFill="1" applyBorder="1" applyAlignment="1">
      <alignment horizontal="center" vertical="center"/>
      <protection/>
    </xf>
    <xf numFmtId="0" fontId="10" fillId="49" borderId="51" xfId="114" applyFont="1" applyFill="1" applyBorder="1" applyAlignment="1">
      <alignment horizontal="left" vertical="center" wrapText="1"/>
      <protection/>
    </xf>
    <xf numFmtId="173" fontId="13" fillId="49" borderId="38" xfId="115" applyNumberFormat="1" applyFont="1" applyFill="1" applyBorder="1" applyAlignment="1">
      <alignment horizontal="center" vertical="center"/>
      <protection/>
    </xf>
    <xf numFmtId="173" fontId="13" fillId="49" borderId="52" xfId="115" applyNumberFormat="1" applyFont="1" applyFill="1" applyBorder="1" applyAlignment="1">
      <alignment horizontal="center" vertical="center"/>
      <protection/>
    </xf>
    <xf numFmtId="0" fontId="33" fillId="49" borderId="51" xfId="115" applyFont="1" applyFill="1" applyBorder="1" applyAlignment="1">
      <alignment horizontal="center" vertical="center" wrapText="1"/>
      <protection/>
    </xf>
    <xf numFmtId="0" fontId="33" fillId="49" borderId="18" xfId="115" applyFont="1" applyFill="1" applyBorder="1" applyAlignment="1">
      <alignment horizontal="center" vertical="center" wrapText="1"/>
      <protection/>
    </xf>
    <xf numFmtId="0" fontId="4" fillId="49" borderId="19" xfId="115" applyFont="1" applyFill="1" applyBorder="1" applyAlignment="1">
      <alignment horizontal="center" vertical="center" wrapText="1"/>
      <protection/>
    </xf>
    <xf numFmtId="165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38" xfId="115" applyFont="1" applyFill="1" applyBorder="1" applyAlignment="1">
      <alignment horizontal="center" vertical="center"/>
      <protection/>
    </xf>
    <xf numFmtId="0" fontId="6" fillId="49" borderId="52" xfId="115" applyFont="1" applyFill="1" applyBorder="1" applyAlignment="1">
      <alignment horizontal="center" vertical="center"/>
      <protection/>
    </xf>
    <xf numFmtId="0" fontId="32" fillId="49" borderId="0" xfId="116" applyFont="1" applyFill="1" applyAlignment="1">
      <alignment horizontal="center"/>
      <protection/>
    </xf>
    <xf numFmtId="0" fontId="32" fillId="49" borderId="18" xfId="115" applyFont="1" applyFill="1" applyBorder="1" applyAlignment="1">
      <alignment horizontal="center" vertical="top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3" fillId="0" borderId="18" xfId="117" applyNumberFormat="1" applyFont="1" applyFill="1" applyBorder="1" applyAlignment="1" applyProtection="1">
      <alignment horizontal="center"/>
      <protection locked="0"/>
    </xf>
    <xf numFmtId="1" fontId="15" fillId="0" borderId="53" xfId="117" applyNumberFormat="1" applyFont="1" applyFill="1" applyBorder="1" applyAlignment="1" applyProtection="1">
      <alignment horizontal="center" vertical="center" wrapText="1"/>
      <protection/>
    </xf>
    <xf numFmtId="1" fontId="15" fillId="0" borderId="40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38" xfId="117" applyNumberFormat="1" applyFont="1" applyFill="1" applyBorder="1" applyAlignment="1" applyProtection="1">
      <alignment horizontal="center" vertical="center" wrapText="1"/>
      <protection/>
    </xf>
    <xf numFmtId="1" fontId="16" fillId="0" borderId="52" xfId="117" applyNumberFormat="1" applyFont="1" applyFill="1" applyBorder="1" applyAlignment="1" applyProtection="1">
      <alignment horizontal="center" vertical="center" wrapText="1"/>
      <protection/>
    </xf>
    <xf numFmtId="1" fontId="13" fillId="0" borderId="54" xfId="117" applyNumberFormat="1" applyFont="1" applyFill="1" applyBorder="1" applyAlignment="1" applyProtection="1">
      <alignment horizontal="center" vertical="center" wrapText="1"/>
      <protection/>
    </xf>
    <xf numFmtId="1" fontId="13" fillId="0" borderId="51" xfId="117" applyNumberFormat="1" applyFont="1" applyFill="1" applyBorder="1" applyAlignment="1" applyProtection="1">
      <alignment horizontal="center" vertical="center" wrapText="1"/>
      <protection/>
    </xf>
    <xf numFmtId="1" fontId="13" fillId="0" borderId="55" xfId="117" applyNumberFormat="1" applyFont="1" applyFill="1" applyBorder="1" applyAlignment="1" applyProtection="1">
      <alignment horizontal="center" vertical="center" wrapText="1"/>
      <protection/>
    </xf>
    <xf numFmtId="1" fontId="13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57" xfId="117" applyNumberFormat="1" applyFont="1" applyFill="1" applyBorder="1" applyAlignment="1" applyProtection="1">
      <alignment horizontal="center" vertical="center" wrapText="1"/>
      <protection/>
    </xf>
    <xf numFmtId="1" fontId="13" fillId="0" borderId="49" xfId="117" applyNumberFormat="1" applyFont="1" applyFill="1" applyBorder="1" applyAlignment="1" applyProtection="1">
      <alignment horizontal="center" vertical="center" wrapText="1"/>
      <protection/>
    </xf>
    <xf numFmtId="1" fontId="13" fillId="0" borderId="18" xfId="117" applyNumberFormat="1" applyFont="1" applyFill="1" applyBorder="1" applyAlignment="1" applyProtection="1">
      <alignment horizontal="center" vertical="center" wrapText="1"/>
      <protection/>
    </xf>
    <xf numFmtId="1" fontId="13" fillId="0" borderId="50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2" fillId="0" borderId="53" xfId="117" applyNumberFormat="1" applyFont="1" applyFill="1" applyBorder="1" applyAlignment="1" applyProtection="1">
      <alignment horizontal="center"/>
      <protection/>
    </xf>
    <xf numFmtId="1" fontId="2" fillId="0" borderId="58" xfId="117" applyNumberFormat="1" applyFont="1" applyFill="1" applyBorder="1" applyAlignment="1" applyProtection="1">
      <alignment horizontal="center"/>
      <protection/>
    </xf>
    <xf numFmtId="1" fontId="2" fillId="0" borderId="40" xfId="117" applyNumberFormat="1" applyFont="1" applyFill="1" applyBorder="1" applyAlignment="1" applyProtection="1">
      <alignment horizontal="center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/>
    </xf>
    <xf numFmtId="1" fontId="13" fillId="0" borderId="53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55" fillId="0" borderId="53" xfId="117" applyNumberFormat="1" applyFont="1" applyFill="1" applyBorder="1" applyAlignment="1" applyProtection="1">
      <alignment horizontal="center" vertical="center" wrapText="1"/>
      <protection/>
    </xf>
    <xf numFmtId="1" fontId="55" fillId="0" borderId="40" xfId="117" applyNumberFormat="1" applyFont="1" applyFill="1" applyBorder="1" applyAlignment="1" applyProtection="1">
      <alignment horizontal="center" vertical="center" wrapText="1"/>
      <protection/>
    </xf>
    <xf numFmtId="1" fontId="13" fillId="0" borderId="38" xfId="117" applyNumberFormat="1" applyFont="1" applyFill="1" applyBorder="1" applyAlignment="1" applyProtection="1">
      <alignment horizontal="center" vertical="center" wrapText="1"/>
      <protection/>
    </xf>
    <xf numFmtId="1" fontId="13" fillId="0" borderId="59" xfId="117" applyNumberFormat="1" applyFont="1" applyFill="1" applyBorder="1" applyAlignment="1" applyProtection="1">
      <alignment horizontal="center" vertical="center" wrapText="1"/>
      <protection/>
    </xf>
    <xf numFmtId="1" fontId="13" fillId="0" borderId="52" xfId="117" applyNumberFormat="1" applyFont="1" applyFill="1" applyBorder="1" applyAlignment="1" applyProtection="1">
      <alignment horizontal="center" vertical="center" wrapText="1"/>
      <protection/>
    </xf>
    <xf numFmtId="1" fontId="3" fillId="0" borderId="0" xfId="117" applyNumberFormat="1" applyFont="1" applyFill="1" applyAlignment="1" applyProtection="1">
      <alignment horizontal="center"/>
      <protection locked="0"/>
    </xf>
    <xf numFmtId="1" fontId="14" fillId="0" borderId="54" xfId="117" applyNumberFormat="1" applyFont="1" applyFill="1" applyBorder="1" applyAlignment="1" applyProtection="1">
      <alignment horizontal="center" vertical="center" wrapText="1"/>
      <protection/>
    </xf>
    <xf numFmtId="1" fontId="14" fillId="0" borderId="51" xfId="117" applyNumberFormat="1" applyFont="1" applyFill="1" applyBorder="1" applyAlignment="1" applyProtection="1">
      <alignment horizontal="center" vertical="center" wrapText="1"/>
      <protection/>
    </xf>
    <xf numFmtId="1" fontId="14" fillId="0" borderId="55" xfId="117" applyNumberFormat="1" applyFont="1" applyFill="1" applyBorder="1" applyAlignment="1" applyProtection="1">
      <alignment horizontal="center" vertical="center" wrapText="1"/>
      <protection/>
    </xf>
    <xf numFmtId="1" fontId="14" fillId="0" borderId="56" xfId="117" applyNumberFormat="1" applyFont="1" applyFill="1" applyBorder="1" applyAlignment="1" applyProtection="1">
      <alignment horizontal="center" vertical="center" wrapText="1"/>
      <protection/>
    </xf>
    <xf numFmtId="1" fontId="14" fillId="0" borderId="0" xfId="117" applyNumberFormat="1" applyFont="1" applyFill="1" applyBorder="1" applyAlignment="1" applyProtection="1">
      <alignment horizontal="center" vertical="center" wrapText="1"/>
      <protection/>
    </xf>
    <xf numFmtId="1" fontId="14" fillId="0" borderId="57" xfId="117" applyNumberFormat="1" applyFont="1" applyFill="1" applyBorder="1" applyAlignment="1" applyProtection="1">
      <alignment horizontal="center" vertical="center" wrapText="1"/>
      <protection/>
    </xf>
    <xf numFmtId="1" fontId="14" fillId="0" borderId="49" xfId="117" applyNumberFormat="1" applyFont="1" applyFill="1" applyBorder="1" applyAlignment="1" applyProtection="1">
      <alignment horizontal="center" vertical="center" wrapText="1"/>
      <protection/>
    </xf>
    <xf numFmtId="1" fontId="14" fillId="0" borderId="18" xfId="117" applyNumberFormat="1" applyFont="1" applyFill="1" applyBorder="1" applyAlignment="1" applyProtection="1">
      <alignment horizontal="center" vertical="center" wrapText="1"/>
      <protection/>
    </xf>
    <xf numFmtId="1" fontId="14" fillId="0" borderId="50" xfId="117" applyNumberFormat="1" applyFont="1" applyFill="1" applyBorder="1" applyAlignment="1" applyProtection="1">
      <alignment horizontal="center" vertical="center" wrapText="1"/>
      <protection/>
    </xf>
    <xf numFmtId="1" fontId="55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49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54" xfId="117" applyNumberFormat="1" applyFont="1" applyFill="1" applyBorder="1" applyAlignment="1" applyProtection="1">
      <alignment horizontal="center" vertical="center" wrapText="1"/>
      <protection/>
    </xf>
    <xf numFmtId="1" fontId="16" fillId="0" borderId="55" xfId="117" applyNumberFormat="1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Звичайний 2 3" xfId="104"/>
    <cellStyle name="Звичайний 3 2 3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5 2" xfId="114"/>
    <cellStyle name="Обычный 5 3" xfId="115"/>
    <cellStyle name="Обычный 6 3" xfId="116"/>
    <cellStyle name="Обычный_06" xfId="117"/>
    <cellStyle name="Обычный_09_Професійний склад" xfId="118"/>
    <cellStyle name="Обычный_12 Зинкевич" xfId="119"/>
    <cellStyle name="Обычный_27.08.2013" xfId="120"/>
    <cellStyle name="Обычный_TБЛ-12~1" xfId="121"/>
    <cellStyle name="Обычный_Форма7Н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2"/>
  <sheetViews>
    <sheetView view="pageBreakPreview" zoomScale="80" zoomScaleSheetLayoutView="80" zoomScalePageLayoutView="0" workbookViewId="0" topLeftCell="A1">
      <selection activeCell="A18" sqref="A18"/>
    </sheetView>
  </sheetViews>
  <sheetFormatPr defaultColWidth="10.28125" defaultRowHeight="15"/>
  <cols>
    <col min="1" max="1" width="38.140625" style="39" customWidth="1"/>
    <col min="2" max="2" width="15.00390625" style="43" customWidth="1"/>
    <col min="3" max="3" width="14.28125" style="43" customWidth="1"/>
    <col min="4" max="211" width="7.8515625" style="39" customWidth="1"/>
    <col min="212" max="212" width="39.28125" style="39" customWidth="1"/>
    <col min="213" max="16384" width="10.28125" style="39" customWidth="1"/>
  </cols>
  <sheetData>
    <row r="1" spans="1:3" s="44" customFormat="1" ht="20.25" customHeight="1">
      <c r="A1" s="42"/>
      <c r="B1" s="42"/>
      <c r="C1" s="43"/>
    </row>
    <row r="2" spans="1:3" s="46" customFormat="1" ht="12" customHeight="1">
      <c r="A2" s="45"/>
      <c r="B2" s="45"/>
      <c r="C2" s="43"/>
    </row>
    <row r="3" spans="1:3" ht="63" customHeight="1">
      <c r="A3" s="198" t="s">
        <v>137</v>
      </c>
      <c r="B3" s="198"/>
      <c r="C3" s="198"/>
    </row>
    <row r="4" spans="1:3" ht="33.75" customHeight="1" thickBot="1">
      <c r="A4" s="195" t="s">
        <v>61</v>
      </c>
      <c r="B4" s="195"/>
      <c r="C4" s="195"/>
    </row>
    <row r="5" spans="1:3" ht="16.5" customHeight="1" thickTop="1">
      <c r="A5" s="40"/>
      <c r="B5" s="196" t="s">
        <v>49</v>
      </c>
      <c r="C5" s="197"/>
    </row>
    <row r="6" spans="1:3" ht="22.5" customHeight="1" thickBot="1">
      <c r="A6" s="41"/>
      <c r="B6" s="64" t="s">
        <v>120</v>
      </c>
      <c r="C6" s="65" t="s">
        <v>121</v>
      </c>
    </row>
    <row r="7" spans="1:3" ht="46.5" customHeight="1" thickTop="1">
      <c r="A7" s="58" t="s">
        <v>52</v>
      </c>
      <c r="B7" s="47">
        <v>419.1</v>
      </c>
      <c r="C7" s="48">
        <v>419.4</v>
      </c>
    </row>
    <row r="8" spans="1:3" ht="42" customHeight="1">
      <c r="A8" s="59" t="s">
        <v>51</v>
      </c>
      <c r="B8" s="49">
        <v>55.9</v>
      </c>
      <c r="C8" s="50">
        <v>56</v>
      </c>
    </row>
    <row r="9" spans="1:3" ht="30" customHeight="1">
      <c r="A9" s="60" t="s">
        <v>53</v>
      </c>
      <c r="B9" s="51">
        <v>366.9</v>
      </c>
      <c r="C9" s="52">
        <v>371.8</v>
      </c>
    </row>
    <row r="10" spans="1:3" ht="31.5" customHeight="1">
      <c r="A10" s="61" t="s">
        <v>50</v>
      </c>
      <c r="B10" s="53">
        <v>48.9</v>
      </c>
      <c r="C10" s="54">
        <v>49.6</v>
      </c>
    </row>
    <row r="11" spans="1:3" ht="56.25">
      <c r="A11" s="62" t="s">
        <v>60</v>
      </c>
      <c r="B11" s="55">
        <v>52.2</v>
      </c>
      <c r="C11" s="56">
        <v>47.6</v>
      </c>
    </row>
    <row r="12" spans="1:3" ht="35.25" customHeight="1">
      <c r="A12" s="63" t="s">
        <v>54</v>
      </c>
      <c r="B12" s="49">
        <v>12.5</v>
      </c>
      <c r="C12" s="57">
        <v>11.3</v>
      </c>
    </row>
  </sheetData>
  <sheetProtection/>
  <mergeCells count="3">
    <mergeCell ref="A4:C4"/>
    <mergeCell ref="B5:C5"/>
    <mergeCell ref="A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E32" sqref="E32"/>
    </sheetView>
  </sheetViews>
  <sheetFormatPr defaultColWidth="9.140625" defaultRowHeight="15"/>
  <cols>
    <col min="1" max="1" width="1.28515625" style="79" hidden="1" customWidth="1"/>
    <col min="2" max="2" width="51.140625" style="79" customWidth="1"/>
    <col min="3" max="4" width="17.8515625" style="79" customWidth="1"/>
    <col min="5" max="5" width="17.57421875" style="79" customWidth="1"/>
    <col min="6" max="6" width="16.7109375" style="79" customWidth="1"/>
    <col min="7" max="7" width="9.140625" style="79" customWidth="1"/>
    <col min="8" max="10" width="0" style="79" hidden="1" customWidth="1"/>
    <col min="11" max="16384" width="9.140625" style="79" customWidth="1"/>
  </cols>
  <sheetData>
    <row r="1" s="66" customFormat="1" ht="10.5" customHeight="1">
      <c r="F1" s="67"/>
    </row>
    <row r="2" spans="1:6" s="68" customFormat="1" ht="62.25" customHeight="1">
      <c r="A2" s="199" t="s">
        <v>55</v>
      </c>
      <c r="B2" s="199"/>
      <c r="C2" s="199"/>
      <c r="D2" s="199"/>
      <c r="E2" s="199"/>
      <c r="F2" s="199"/>
    </row>
    <row r="3" spans="1:6" s="68" customFormat="1" ht="20.25" customHeight="1">
      <c r="A3" s="69"/>
      <c r="B3" s="69"/>
      <c r="C3" s="69"/>
      <c r="D3" s="69"/>
      <c r="E3" s="69"/>
      <c r="F3" s="69"/>
    </row>
    <row r="4" spans="1:6" s="68" customFormat="1" ht="16.5" customHeight="1">
      <c r="A4" s="69"/>
      <c r="B4" s="69"/>
      <c r="C4" s="69"/>
      <c r="D4" s="69"/>
      <c r="E4" s="69"/>
      <c r="F4" s="70" t="s">
        <v>56</v>
      </c>
    </row>
    <row r="5" spans="1:6" s="68" customFormat="1" ht="24.75" customHeight="1">
      <c r="A5" s="69"/>
      <c r="B5" s="200"/>
      <c r="C5" s="201" t="s">
        <v>135</v>
      </c>
      <c r="D5" s="201" t="s">
        <v>136</v>
      </c>
      <c r="E5" s="201" t="s">
        <v>57</v>
      </c>
      <c r="F5" s="201"/>
    </row>
    <row r="6" spans="1:6" s="68" customFormat="1" ht="47.25" customHeight="1">
      <c r="A6" s="71"/>
      <c r="B6" s="200"/>
      <c r="C6" s="201"/>
      <c r="D6" s="201"/>
      <c r="E6" s="106" t="s">
        <v>2</v>
      </c>
      <c r="F6" s="107" t="s">
        <v>58</v>
      </c>
    </row>
    <row r="7" spans="2:6" s="72" customFormat="1" ht="19.5" customHeight="1">
      <c r="B7" s="108" t="s">
        <v>17</v>
      </c>
      <c r="C7" s="109">
        <v>1</v>
      </c>
      <c r="D7" s="110">
        <v>2</v>
      </c>
      <c r="E7" s="109">
        <v>3</v>
      </c>
      <c r="F7" s="110">
        <v>4</v>
      </c>
    </row>
    <row r="8" spans="1:10" s="73" customFormat="1" ht="27.75" customHeight="1">
      <c r="A8" s="99"/>
      <c r="B8" s="111" t="s">
        <v>64</v>
      </c>
      <c r="C8" s="112">
        <f>SUM(C9:C26)</f>
        <v>2689</v>
      </c>
      <c r="D8" s="112">
        <f>SUM(D9:D26)</f>
        <v>3476</v>
      </c>
      <c r="E8" s="155">
        <f>ROUND(D8/C8*100,1)</f>
        <v>129.3</v>
      </c>
      <c r="F8" s="112">
        <f aca="true" t="shared" si="0" ref="F8:F26">D8-C8</f>
        <v>787</v>
      </c>
      <c r="I8" s="74"/>
      <c r="J8" s="74"/>
    </row>
    <row r="9" spans="1:10" s="75" customFormat="1" ht="23.25" customHeight="1">
      <c r="A9" s="79"/>
      <c r="B9" s="113" t="s">
        <v>65</v>
      </c>
      <c r="C9" s="114">
        <v>5</v>
      </c>
      <c r="D9" s="114">
        <v>77</v>
      </c>
      <c r="E9" s="156">
        <f>ROUND(D9/C9*100,1)</f>
        <v>1540</v>
      </c>
      <c r="F9" s="116">
        <f t="shared" si="0"/>
        <v>72</v>
      </c>
      <c r="H9" s="76">
        <f>ROUND(D9/$D$8*100,1)</f>
        <v>2.2</v>
      </c>
      <c r="I9" s="77">
        <f>ROUND(C9/1000,1)</f>
        <v>0</v>
      </c>
      <c r="J9" s="77">
        <f>ROUND(D9/1000,1)</f>
        <v>0.1</v>
      </c>
    </row>
    <row r="10" spans="1:10" s="75" customFormat="1" ht="23.25" customHeight="1">
      <c r="A10" s="79"/>
      <c r="B10" s="113" t="s">
        <v>66</v>
      </c>
      <c r="C10" s="114">
        <v>0</v>
      </c>
      <c r="D10" s="114">
        <v>60</v>
      </c>
      <c r="E10" s="115">
        <v>0</v>
      </c>
      <c r="F10" s="116">
        <f t="shared" si="0"/>
        <v>60</v>
      </c>
      <c r="H10" s="76">
        <f aca="true" t="shared" si="1" ref="H10:H26">ROUND(D10/$D$8*100,1)</f>
        <v>1.7</v>
      </c>
      <c r="I10" s="77">
        <f aca="true" t="shared" si="2" ref="I10:J26">ROUND(C10/1000,1)</f>
        <v>0</v>
      </c>
      <c r="J10" s="77">
        <f t="shared" si="2"/>
        <v>0.1</v>
      </c>
    </row>
    <row r="11" spans="1:10" s="75" customFormat="1" ht="23.25" customHeight="1">
      <c r="A11" s="79"/>
      <c r="B11" s="113" t="s">
        <v>67</v>
      </c>
      <c r="C11" s="114">
        <v>48</v>
      </c>
      <c r="D11" s="114">
        <v>107</v>
      </c>
      <c r="E11" s="156">
        <f>ROUND(D11/C11*100,1)</f>
        <v>222.9</v>
      </c>
      <c r="F11" s="116">
        <f t="shared" si="0"/>
        <v>59</v>
      </c>
      <c r="H11" s="78">
        <f t="shared" si="1"/>
        <v>3.1</v>
      </c>
      <c r="I11" s="77">
        <f t="shared" si="2"/>
        <v>0</v>
      </c>
      <c r="J11" s="77">
        <f t="shared" si="2"/>
        <v>0.1</v>
      </c>
    </row>
    <row r="12" spans="1:10" s="75" customFormat="1" ht="23.25" customHeight="1">
      <c r="A12" s="79"/>
      <c r="B12" s="113" t="s">
        <v>68</v>
      </c>
      <c r="C12" s="114">
        <v>50</v>
      </c>
      <c r="D12" s="114">
        <v>22</v>
      </c>
      <c r="E12" s="156">
        <f aca="true" t="shared" si="3" ref="E12:E26">ROUND(D12/C12*100,1)</f>
        <v>44</v>
      </c>
      <c r="F12" s="116">
        <f t="shared" si="0"/>
        <v>-28</v>
      </c>
      <c r="H12" s="76">
        <f t="shared" si="1"/>
        <v>0.6</v>
      </c>
      <c r="I12" s="77">
        <f t="shared" si="2"/>
        <v>0.1</v>
      </c>
      <c r="J12" s="77">
        <f t="shared" si="2"/>
        <v>0</v>
      </c>
    </row>
    <row r="13" spans="1:10" s="75" customFormat="1" ht="23.25" customHeight="1">
      <c r="A13" s="79"/>
      <c r="B13" s="113" t="s">
        <v>69</v>
      </c>
      <c r="C13" s="114">
        <v>0</v>
      </c>
      <c r="D13" s="114">
        <v>50</v>
      </c>
      <c r="E13" s="115">
        <v>0</v>
      </c>
      <c r="F13" s="116">
        <f t="shared" si="0"/>
        <v>50</v>
      </c>
      <c r="H13" s="78">
        <f t="shared" si="1"/>
        <v>1.4</v>
      </c>
      <c r="I13" s="77">
        <f t="shared" si="2"/>
        <v>0</v>
      </c>
      <c r="J13" s="77">
        <f t="shared" si="2"/>
        <v>0.1</v>
      </c>
    </row>
    <row r="14" spans="1:10" s="75" customFormat="1" ht="23.25" customHeight="1">
      <c r="A14" s="79"/>
      <c r="B14" s="113" t="s">
        <v>70</v>
      </c>
      <c r="C14" s="114">
        <v>109</v>
      </c>
      <c r="D14" s="114">
        <v>133</v>
      </c>
      <c r="E14" s="156">
        <f t="shared" si="3"/>
        <v>122</v>
      </c>
      <c r="F14" s="116">
        <f t="shared" si="0"/>
        <v>24</v>
      </c>
      <c r="H14" s="76">
        <f t="shared" si="1"/>
        <v>3.8</v>
      </c>
      <c r="I14" s="77">
        <f t="shared" si="2"/>
        <v>0.1</v>
      </c>
      <c r="J14" s="77">
        <f t="shared" si="2"/>
        <v>0.1</v>
      </c>
    </row>
    <row r="15" spans="1:10" s="75" customFormat="1" ht="23.25" customHeight="1">
      <c r="A15" s="79"/>
      <c r="B15" s="113" t="s">
        <v>71</v>
      </c>
      <c r="C15" s="114">
        <v>94</v>
      </c>
      <c r="D15" s="114">
        <v>159</v>
      </c>
      <c r="E15" s="156">
        <f t="shared" si="3"/>
        <v>169.1</v>
      </c>
      <c r="F15" s="116">
        <f t="shared" si="0"/>
        <v>65</v>
      </c>
      <c r="H15" s="76">
        <f t="shared" si="1"/>
        <v>4.6</v>
      </c>
      <c r="I15" s="77">
        <f t="shared" si="2"/>
        <v>0.1</v>
      </c>
      <c r="J15" s="77">
        <f t="shared" si="2"/>
        <v>0.2</v>
      </c>
    </row>
    <row r="16" spans="1:10" s="75" customFormat="1" ht="23.25" customHeight="1">
      <c r="A16" s="79"/>
      <c r="B16" s="113" t="s">
        <v>90</v>
      </c>
      <c r="C16" s="114">
        <v>41</v>
      </c>
      <c r="D16" s="114">
        <v>460</v>
      </c>
      <c r="E16" s="156">
        <f t="shared" si="3"/>
        <v>1122</v>
      </c>
      <c r="F16" s="116">
        <f t="shared" si="0"/>
        <v>419</v>
      </c>
      <c r="H16" s="76">
        <f t="shared" si="1"/>
        <v>13.2</v>
      </c>
      <c r="I16" s="77">
        <f t="shared" si="2"/>
        <v>0</v>
      </c>
      <c r="J16" s="77">
        <f t="shared" si="2"/>
        <v>0.5</v>
      </c>
    </row>
    <row r="17" spans="1:10" s="75" customFormat="1" ht="23.25" customHeight="1">
      <c r="A17" s="79"/>
      <c r="B17" s="117" t="s">
        <v>91</v>
      </c>
      <c r="C17" s="114">
        <v>97</v>
      </c>
      <c r="D17" s="114">
        <v>0</v>
      </c>
      <c r="E17" s="115">
        <f t="shared" si="3"/>
        <v>0</v>
      </c>
      <c r="F17" s="116">
        <f t="shared" si="0"/>
        <v>-97</v>
      </c>
      <c r="H17" s="76">
        <f t="shared" si="1"/>
        <v>0</v>
      </c>
      <c r="I17" s="77">
        <f t="shared" si="2"/>
        <v>0.1</v>
      </c>
      <c r="J17" s="77">
        <f t="shared" si="2"/>
        <v>0</v>
      </c>
    </row>
    <row r="18" spans="1:10" s="75" customFormat="1" ht="23.25" customHeight="1">
      <c r="A18" s="79"/>
      <c r="B18" s="113" t="s">
        <v>72</v>
      </c>
      <c r="C18" s="114">
        <v>0</v>
      </c>
      <c r="D18" s="114">
        <v>0</v>
      </c>
      <c r="E18" s="115">
        <v>0</v>
      </c>
      <c r="F18" s="116">
        <f t="shared" si="0"/>
        <v>0</v>
      </c>
      <c r="H18" s="76">
        <f t="shared" si="1"/>
        <v>0</v>
      </c>
      <c r="I18" s="77">
        <f t="shared" si="2"/>
        <v>0</v>
      </c>
      <c r="J18" s="77">
        <f t="shared" si="2"/>
        <v>0</v>
      </c>
    </row>
    <row r="19" spans="1:10" s="75" customFormat="1" ht="23.25" customHeight="1">
      <c r="A19" s="79"/>
      <c r="B19" s="113" t="s">
        <v>73</v>
      </c>
      <c r="C19" s="114">
        <v>33</v>
      </c>
      <c r="D19" s="114">
        <v>72</v>
      </c>
      <c r="E19" s="156">
        <f t="shared" si="3"/>
        <v>218.2</v>
      </c>
      <c r="F19" s="116">
        <f t="shared" si="0"/>
        <v>39</v>
      </c>
      <c r="H19" s="76">
        <f t="shared" si="1"/>
        <v>2.1</v>
      </c>
      <c r="I19" s="77">
        <f t="shared" si="2"/>
        <v>0</v>
      </c>
      <c r="J19" s="77">
        <f t="shared" si="2"/>
        <v>0.1</v>
      </c>
    </row>
    <row r="20" spans="1:10" s="75" customFormat="1" ht="23.25" customHeight="1">
      <c r="A20" s="79"/>
      <c r="B20" s="113" t="s">
        <v>92</v>
      </c>
      <c r="C20" s="114">
        <v>29</v>
      </c>
      <c r="D20" s="114">
        <v>464</v>
      </c>
      <c r="E20" s="156">
        <f t="shared" si="3"/>
        <v>1600</v>
      </c>
      <c r="F20" s="116">
        <f t="shared" si="0"/>
        <v>435</v>
      </c>
      <c r="H20" s="78">
        <f t="shared" si="1"/>
        <v>13.3</v>
      </c>
      <c r="I20" s="77">
        <f t="shared" si="2"/>
        <v>0</v>
      </c>
      <c r="J20" s="77">
        <f t="shared" si="2"/>
        <v>0.5</v>
      </c>
    </row>
    <row r="21" spans="1:10" s="75" customFormat="1" ht="23.25" customHeight="1">
      <c r="A21" s="79"/>
      <c r="B21" s="113" t="s">
        <v>93</v>
      </c>
      <c r="C21" s="114">
        <v>203</v>
      </c>
      <c r="D21" s="114">
        <v>17</v>
      </c>
      <c r="E21" s="156">
        <f t="shared" si="3"/>
        <v>8.4</v>
      </c>
      <c r="F21" s="116">
        <f t="shared" si="0"/>
        <v>-186</v>
      </c>
      <c r="H21" s="78">
        <f t="shared" si="1"/>
        <v>0.5</v>
      </c>
      <c r="I21" s="77">
        <f t="shared" si="2"/>
        <v>0.2</v>
      </c>
      <c r="J21" s="77">
        <f t="shared" si="2"/>
        <v>0</v>
      </c>
    </row>
    <row r="22" spans="1:10" s="75" customFormat="1" ht="23.25" customHeight="1">
      <c r="A22" s="79"/>
      <c r="B22" s="113" t="s">
        <v>74</v>
      </c>
      <c r="C22" s="114">
        <v>0</v>
      </c>
      <c r="D22" s="114">
        <v>17</v>
      </c>
      <c r="E22" s="115">
        <v>0</v>
      </c>
      <c r="F22" s="116">
        <f t="shared" si="0"/>
        <v>17</v>
      </c>
      <c r="H22" s="78">
        <f t="shared" si="1"/>
        <v>0.5</v>
      </c>
      <c r="I22" s="77">
        <f t="shared" si="2"/>
        <v>0</v>
      </c>
      <c r="J22" s="77">
        <f t="shared" si="2"/>
        <v>0</v>
      </c>
    </row>
    <row r="23" spans="1:10" s="75" customFormat="1" ht="23.25" customHeight="1">
      <c r="A23" s="79"/>
      <c r="B23" s="113" t="s">
        <v>94</v>
      </c>
      <c r="C23" s="114">
        <v>154</v>
      </c>
      <c r="D23" s="114">
        <v>347</v>
      </c>
      <c r="E23" s="156">
        <f t="shared" si="3"/>
        <v>225.3</v>
      </c>
      <c r="F23" s="116">
        <f t="shared" si="0"/>
        <v>193</v>
      </c>
      <c r="H23" s="76">
        <f t="shared" si="1"/>
        <v>10</v>
      </c>
      <c r="I23" s="77">
        <f t="shared" si="2"/>
        <v>0.2</v>
      </c>
      <c r="J23" s="77">
        <f t="shared" si="2"/>
        <v>0.3</v>
      </c>
    </row>
    <row r="24" spans="1:10" s="75" customFormat="1" ht="23.25" customHeight="1">
      <c r="A24" s="79"/>
      <c r="B24" s="113" t="s">
        <v>62</v>
      </c>
      <c r="C24" s="114">
        <v>862</v>
      </c>
      <c r="D24" s="114">
        <v>377</v>
      </c>
      <c r="E24" s="156">
        <f t="shared" si="3"/>
        <v>43.7</v>
      </c>
      <c r="F24" s="116">
        <f t="shared" si="0"/>
        <v>-485</v>
      </c>
      <c r="H24" s="76">
        <f t="shared" si="1"/>
        <v>10.8</v>
      </c>
      <c r="I24" s="77">
        <f t="shared" si="2"/>
        <v>0.9</v>
      </c>
      <c r="J24" s="77">
        <f t="shared" si="2"/>
        <v>0.4</v>
      </c>
    </row>
    <row r="25" spans="1:10" s="75" customFormat="1" ht="23.25" customHeight="1">
      <c r="A25" s="79"/>
      <c r="B25" s="113" t="s">
        <v>63</v>
      </c>
      <c r="C25" s="114">
        <v>661</v>
      </c>
      <c r="D25" s="114">
        <v>486</v>
      </c>
      <c r="E25" s="156">
        <f t="shared" si="3"/>
        <v>73.5</v>
      </c>
      <c r="F25" s="116">
        <f t="shared" si="0"/>
        <v>-175</v>
      </c>
      <c r="H25" s="76">
        <f t="shared" si="1"/>
        <v>14</v>
      </c>
      <c r="I25" s="77">
        <f t="shared" si="2"/>
        <v>0.7</v>
      </c>
      <c r="J25" s="77">
        <f t="shared" si="2"/>
        <v>0.5</v>
      </c>
    </row>
    <row r="26" spans="1:10" s="75" customFormat="1" ht="23.25" customHeight="1">
      <c r="A26" s="79"/>
      <c r="B26" s="113" t="s">
        <v>75</v>
      </c>
      <c r="C26" s="114">
        <v>303</v>
      </c>
      <c r="D26" s="114">
        <v>628</v>
      </c>
      <c r="E26" s="156">
        <f t="shared" si="3"/>
        <v>207.3</v>
      </c>
      <c r="F26" s="116">
        <f t="shared" si="0"/>
        <v>325</v>
      </c>
      <c r="H26" s="76">
        <f t="shared" si="1"/>
        <v>18.1</v>
      </c>
      <c r="I26" s="77">
        <f t="shared" si="2"/>
        <v>0.3</v>
      </c>
      <c r="J26" s="77">
        <f t="shared" si="2"/>
        <v>0.6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62" zoomScaleNormal="75" zoomScaleSheetLayoutView="62" zoomScalePageLayoutView="0" workbookViewId="0" topLeftCell="A1">
      <selection activeCell="A4" sqref="A4:A5"/>
    </sheetView>
  </sheetViews>
  <sheetFormatPr defaultColWidth="8.8515625" defaultRowHeight="15"/>
  <cols>
    <col min="1" max="1" width="51.57421875" style="32" customWidth="1"/>
    <col min="2" max="3" width="16.57421875" style="32" customWidth="1"/>
    <col min="4" max="4" width="14.28125" style="32" customWidth="1"/>
    <col min="5" max="5" width="15.28125" style="32" customWidth="1"/>
    <col min="6" max="6" width="8.8515625" style="32" customWidth="1"/>
    <col min="7" max="10" width="8.8515625" style="193" customWidth="1"/>
    <col min="11" max="16384" width="8.8515625" style="32" customWidth="1"/>
  </cols>
  <sheetData>
    <row r="1" spans="1:10" s="28" customFormat="1" ht="29.25" customHeight="1">
      <c r="A1" s="202" t="s">
        <v>88</v>
      </c>
      <c r="B1" s="202"/>
      <c r="C1" s="202"/>
      <c r="D1" s="202"/>
      <c r="E1" s="202"/>
      <c r="G1" s="192"/>
      <c r="H1" s="192"/>
      <c r="I1" s="192"/>
      <c r="J1" s="192"/>
    </row>
    <row r="2" spans="1:10" s="28" customFormat="1" ht="21.75" customHeight="1">
      <c r="A2" s="203" t="s">
        <v>18</v>
      </c>
      <c r="B2" s="203"/>
      <c r="C2" s="203"/>
      <c r="D2" s="203"/>
      <c r="E2" s="203"/>
      <c r="G2" s="192"/>
      <c r="H2" s="192"/>
      <c r="I2" s="192"/>
      <c r="J2" s="192"/>
    </row>
    <row r="3" spans="1:10" s="30" customFormat="1" ht="12" customHeight="1" thickBot="1">
      <c r="A3" s="29"/>
      <c r="B3" s="29"/>
      <c r="C3" s="29"/>
      <c r="D3" s="29"/>
      <c r="E3" s="29"/>
      <c r="G3" s="193"/>
      <c r="H3" s="193"/>
      <c r="I3" s="193"/>
      <c r="J3" s="193"/>
    </row>
    <row r="4" spans="1:10" s="30" customFormat="1" ht="21" customHeight="1">
      <c r="A4" s="204"/>
      <c r="B4" s="206" t="s">
        <v>135</v>
      </c>
      <c r="C4" s="206" t="s">
        <v>136</v>
      </c>
      <c r="D4" s="207" t="s">
        <v>57</v>
      </c>
      <c r="E4" s="208"/>
      <c r="G4" s="193"/>
      <c r="H4" s="193"/>
      <c r="I4" s="193"/>
      <c r="J4" s="193"/>
    </row>
    <row r="5" spans="1:10" s="30" customFormat="1" ht="73.5" customHeight="1">
      <c r="A5" s="205"/>
      <c r="B5" s="206"/>
      <c r="C5" s="206"/>
      <c r="D5" s="81" t="s">
        <v>59</v>
      </c>
      <c r="E5" s="89" t="s">
        <v>2</v>
      </c>
      <c r="G5" s="193"/>
      <c r="H5" s="193"/>
      <c r="I5" s="193"/>
      <c r="J5" s="193"/>
    </row>
    <row r="6" spans="1:10" s="31" customFormat="1" ht="34.5" customHeight="1">
      <c r="A6" s="90" t="s">
        <v>19</v>
      </c>
      <c r="B6" s="91">
        <f>SUM(B7:B25)</f>
        <v>2689</v>
      </c>
      <c r="C6" s="92">
        <f>SUM(C7:C25)</f>
        <v>3476</v>
      </c>
      <c r="D6" s="93">
        <f aca="true" t="shared" si="0" ref="D6:D25">C6-B6</f>
        <v>787</v>
      </c>
      <c r="E6" s="157">
        <f>ROUND(C6/B6*100,1)</f>
        <v>129.3</v>
      </c>
      <c r="G6" s="194"/>
      <c r="H6" s="194"/>
      <c r="I6" s="194"/>
      <c r="J6" s="194"/>
    </row>
    <row r="7" spans="1:5" ht="39.75" customHeight="1">
      <c r="A7" s="94" t="s">
        <v>20</v>
      </c>
      <c r="B7" s="95">
        <v>34</v>
      </c>
      <c r="C7" s="95">
        <v>106</v>
      </c>
      <c r="D7" s="96">
        <f t="shared" si="0"/>
        <v>72</v>
      </c>
      <c r="E7" s="118">
        <f>ROUND(C7/B7*100,1)</f>
        <v>311.8</v>
      </c>
    </row>
    <row r="8" spans="1:5" ht="44.25" customHeight="1">
      <c r="A8" s="94" t="s">
        <v>21</v>
      </c>
      <c r="B8" s="95">
        <v>20</v>
      </c>
      <c r="C8" s="95">
        <v>212</v>
      </c>
      <c r="D8" s="96">
        <f>C8-B8</f>
        <v>192</v>
      </c>
      <c r="E8" s="118">
        <f>ROUND(C8/B8*100,1)</f>
        <v>1060</v>
      </c>
    </row>
    <row r="9" spans="1:10" s="33" customFormat="1" ht="27" customHeight="1">
      <c r="A9" s="94" t="s">
        <v>22</v>
      </c>
      <c r="B9" s="95">
        <v>177</v>
      </c>
      <c r="C9" s="95">
        <v>7</v>
      </c>
      <c r="D9" s="96">
        <f t="shared" si="0"/>
        <v>-170</v>
      </c>
      <c r="E9" s="118">
        <f>ROUND(C9/B9*100,1)</f>
        <v>4</v>
      </c>
      <c r="G9" s="194"/>
      <c r="H9" s="194"/>
      <c r="I9" s="194"/>
      <c r="J9" s="194"/>
    </row>
    <row r="10" spans="1:5" ht="43.5" customHeight="1">
      <c r="A10" s="94" t="s">
        <v>23</v>
      </c>
      <c r="B10" s="95">
        <v>33</v>
      </c>
      <c r="C10" s="95">
        <v>0</v>
      </c>
      <c r="D10" s="96">
        <f t="shared" si="0"/>
        <v>-33</v>
      </c>
      <c r="E10" s="118">
        <f aca="true" t="shared" si="1" ref="E10:E25">ROUND(C10/B10*100,1)</f>
        <v>0</v>
      </c>
    </row>
    <row r="11" spans="1:5" ht="42" customHeight="1">
      <c r="A11" s="94" t="s">
        <v>24</v>
      </c>
      <c r="B11" s="95">
        <v>81</v>
      </c>
      <c r="C11" s="95">
        <v>0</v>
      </c>
      <c r="D11" s="96">
        <f t="shared" si="0"/>
        <v>-81</v>
      </c>
      <c r="E11" s="118">
        <v>0</v>
      </c>
    </row>
    <row r="12" spans="1:5" ht="24" customHeight="1">
      <c r="A12" s="94" t="s">
        <v>25</v>
      </c>
      <c r="B12" s="95">
        <v>27</v>
      </c>
      <c r="C12" s="95">
        <v>14</v>
      </c>
      <c r="D12" s="96">
        <f t="shared" si="0"/>
        <v>-13</v>
      </c>
      <c r="E12" s="118">
        <f t="shared" si="1"/>
        <v>51.9</v>
      </c>
    </row>
    <row r="13" spans="1:5" ht="54.75" customHeight="1">
      <c r="A13" s="94" t="s">
        <v>26</v>
      </c>
      <c r="B13" s="95">
        <v>13</v>
      </c>
      <c r="C13" s="95">
        <v>2</v>
      </c>
      <c r="D13" s="96">
        <f t="shared" si="0"/>
        <v>-11</v>
      </c>
      <c r="E13" s="118">
        <f>ROUND(C13/B13*100,1)</f>
        <v>15.4</v>
      </c>
    </row>
    <row r="14" spans="1:5" ht="41.25" customHeight="1">
      <c r="A14" s="94" t="s">
        <v>27</v>
      </c>
      <c r="B14" s="95">
        <v>3</v>
      </c>
      <c r="C14" s="95">
        <v>34</v>
      </c>
      <c r="D14" s="96">
        <f t="shared" si="0"/>
        <v>31</v>
      </c>
      <c r="E14" s="118">
        <f t="shared" si="1"/>
        <v>1133.3</v>
      </c>
    </row>
    <row r="15" spans="1:5" ht="42" customHeight="1">
      <c r="A15" s="94" t="s">
        <v>28</v>
      </c>
      <c r="B15" s="95">
        <v>0</v>
      </c>
      <c r="C15" s="95">
        <v>0</v>
      </c>
      <c r="D15" s="96">
        <f t="shared" si="0"/>
        <v>0</v>
      </c>
      <c r="E15" s="118">
        <v>0</v>
      </c>
    </row>
    <row r="16" spans="1:5" ht="23.25" customHeight="1">
      <c r="A16" s="94" t="s">
        <v>29</v>
      </c>
      <c r="B16" s="95">
        <v>0</v>
      </c>
      <c r="C16" s="95">
        <v>91</v>
      </c>
      <c r="D16" s="96">
        <f t="shared" si="0"/>
        <v>91</v>
      </c>
      <c r="E16" s="118">
        <v>0</v>
      </c>
    </row>
    <row r="17" spans="1:5" ht="22.5" customHeight="1">
      <c r="A17" s="94" t="s">
        <v>30</v>
      </c>
      <c r="B17" s="95">
        <v>1</v>
      </c>
      <c r="C17" s="95">
        <v>0</v>
      </c>
      <c r="D17" s="96">
        <f t="shared" si="0"/>
        <v>-1</v>
      </c>
      <c r="E17" s="118">
        <f t="shared" si="1"/>
        <v>0</v>
      </c>
    </row>
    <row r="18" spans="1:5" ht="22.5" customHeight="1">
      <c r="A18" s="94" t="s">
        <v>31</v>
      </c>
      <c r="B18" s="95">
        <v>78</v>
      </c>
      <c r="C18" s="95">
        <v>253</v>
      </c>
      <c r="D18" s="96">
        <f t="shared" si="0"/>
        <v>175</v>
      </c>
      <c r="E18" s="118">
        <f t="shared" si="1"/>
        <v>324.4</v>
      </c>
    </row>
    <row r="19" spans="1:5" ht="38.25" customHeight="1">
      <c r="A19" s="94" t="s">
        <v>32</v>
      </c>
      <c r="B19" s="95">
        <v>3</v>
      </c>
      <c r="C19" s="95">
        <v>0</v>
      </c>
      <c r="D19" s="96">
        <f t="shared" si="0"/>
        <v>-3</v>
      </c>
      <c r="E19" s="118">
        <v>0</v>
      </c>
    </row>
    <row r="20" spans="1:5" ht="35.25" customHeight="1">
      <c r="A20" s="94" t="s">
        <v>33</v>
      </c>
      <c r="B20" s="95">
        <v>19</v>
      </c>
      <c r="C20" s="95">
        <v>1</v>
      </c>
      <c r="D20" s="96">
        <f t="shared" si="0"/>
        <v>-18</v>
      </c>
      <c r="E20" s="118">
        <f t="shared" si="1"/>
        <v>5.3</v>
      </c>
    </row>
    <row r="21" spans="1:5" ht="41.25" customHeight="1">
      <c r="A21" s="94" t="s">
        <v>34</v>
      </c>
      <c r="B21" s="95">
        <v>1211</v>
      </c>
      <c r="C21" s="95">
        <v>1578</v>
      </c>
      <c r="D21" s="96">
        <f t="shared" si="0"/>
        <v>367</v>
      </c>
      <c r="E21" s="118">
        <f t="shared" si="1"/>
        <v>130.3</v>
      </c>
    </row>
    <row r="22" spans="1:5" ht="19.5" customHeight="1">
      <c r="A22" s="94" t="s">
        <v>35</v>
      </c>
      <c r="B22" s="95">
        <v>429</v>
      </c>
      <c r="C22" s="95">
        <v>130</v>
      </c>
      <c r="D22" s="96">
        <f t="shared" si="0"/>
        <v>-299</v>
      </c>
      <c r="E22" s="118">
        <f t="shared" si="1"/>
        <v>30.3</v>
      </c>
    </row>
    <row r="23" spans="1:5" ht="39" customHeight="1">
      <c r="A23" s="94" t="s">
        <v>36</v>
      </c>
      <c r="B23" s="95">
        <v>484</v>
      </c>
      <c r="C23" s="95">
        <v>1039</v>
      </c>
      <c r="D23" s="96">
        <f t="shared" si="0"/>
        <v>555</v>
      </c>
      <c r="E23" s="118">
        <f>ROUND(C23/B23*100,1)</f>
        <v>214.7</v>
      </c>
    </row>
    <row r="24" spans="1:5" ht="38.25" customHeight="1">
      <c r="A24" s="94" t="s">
        <v>37</v>
      </c>
      <c r="B24" s="95">
        <v>72</v>
      </c>
      <c r="C24" s="95">
        <v>0</v>
      </c>
      <c r="D24" s="96">
        <f t="shared" si="0"/>
        <v>-72</v>
      </c>
      <c r="E24" s="118">
        <v>0</v>
      </c>
    </row>
    <row r="25" spans="1:5" ht="22.5" customHeight="1" thickBot="1">
      <c r="A25" s="97" t="s">
        <v>38</v>
      </c>
      <c r="B25" s="95">
        <v>4</v>
      </c>
      <c r="C25" s="95">
        <v>9</v>
      </c>
      <c r="D25" s="98">
        <f t="shared" si="0"/>
        <v>5</v>
      </c>
      <c r="E25" s="118">
        <f t="shared" si="1"/>
        <v>225</v>
      </c>
    </row>
    <row r="26" spans="1:5" ht="18.75">
      <c r="A26" s="34"/>
      <c r="B26" s="34"/>
      <c r="C26" s="34"/>
      <c r="D26" s="34"/>
      <c r="E26" s="3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3" r:id="rId1"/>
  <ignoredErrors>
    <ignoredError sqref="B6:C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7"/>
  <sheetViews>
    <sheetView view="pageBreakPreview" zoomScale="62" zoomScaleNormal="75" zoomScaleSheetLayoutView="62" zoomScalePageLayoutView="0" workbookViewId="0" topLeftCell="A1">
      <selection activeCell="A26" sqref="A26"/>
    </sheetView>
  </sheetViews>
  <sheetFormatPr defaultColWidth="8.8515625" defaultRowHeight="15"/>
  <cols>
    <col min="1" max="1" width="52.8515625" style="32" customWidth="1"/>
    <col min="2" max="2" width="24.28125" style="32" customWidth="1"/>
    <col min="3" max="4" width="22.00390625" style="32" customWidth="1"/>
    <col min="5" max="5" width="21.57421875" style="32" customWidth="1"/>
    <col min="6" max="16384" width="8.8515625" style="32" customWidth="1"/>
  </cols>
  <sheetData>
    <row r="1" spans="1:5" s="28" customFormat="1" ht="27.75" customHeight="1">
      <c r="A1" s="209" t="s">
        <v>89</v>
      </c>
      <c r="B1" s="209"/>
      <c r="C1" s="209"/>
      <c r="D1" s="209"/>
      <c r="E1" s="209"/>
    </row>
    <row r="2" spans="1:5" s="28" customFormat="1" ht="20.25" customHeight="1">
      <c r="A2" s="210" t="s">
        <v>39</v>
      </c>
      <c r="B2" s="210"/>
      <c r="C2" s="210"/>
      <c r="D2" s="210"/>
      <c r="E2" s="210"/>
    </row>
    <row r="3" spans="1:5" s="28" customFormat="1" ht="17.25" customHeight="1" thickBot="1">
      <c r="A3" s="80"/>
      <c r="B3" s="80"/>
      <c r="C3" s="80"/>
      <c r="D3" s="80"/>
      <c r="E3" s="80"/>
    </row>
    <row r="4" spans="1:5" s="30" customFormat="1" ht="25.5" customHeight="1">
      <c r="A4" s="211"/>
      <c r="B4" s="206" t="s">
        <v>135</v>
      </c>
      <c r="C4" s="206" t="s">
        <v>136</v>
      </c>
      <c r="D4" s="213" t="s">
        <v>57</v>
      </c>
      <c r="E4" s="214"/>
    </row>
    <row r="5" spans="1:5" s="30" customFormat="1" ht="37.5" customHeight="1">
      <c r="A5" s="212"/>
      <c r="B5" s="206"/>
      <c r="C5" s="206"/>
      <c r="D5" s="82" t="s">
        <v>59</v>
      </c>
      <c r="E5" s="83" t="s">
        <v>2</v>
      </c>
    </row>
    <row r="6" spans="1:5" s="36" customFormat="1" ht="34.5" customHeight="1">
      <c r="A6" s="84" t="s">
        <v>19</v>
      </c>
      <c r="B6" s="35">
        <f>SUM(B7:B15)</f>
        <v>2689</v>
      </c>
      <c r="C6" s="35">
        <f>SUM(C7:C15)</f>
        <v>3476</v>
      </c>
      <c r="D6" s="35">
        <f aca="true" t="shared" si="0" ref="D6:D15">C6-B6</f>
        <v>787</v>
      </c>
      <c r="E6" s="158">
        <f>ROUND(C6/B6*100,1)</f>
        <v>129.3</v>
      </c>
    </row>
    <row r="7" spans="1:5" ht="51" customHeight="1">
      <c r="A7" s="85" t="s">
        <v>40</v>
      </c>
      <c r="B7" s="37">
        <v>657</v>
      </c>
      <c r="C7" s="37">
        <v>677</v>
      </c>
      <c r="D7" s="38">
        <f t="shared" si="0"/>
        <v>20</v>
      </c>
      <c r="E7" s="158">
        <f aca="true" t="shared" si="1" ref="E7:E15">ROUND(C7/B7*100,1)</f>
        <v>103</v>
      </c>
    </row>
    <row r="8" spans="1:5" ht="35.25" customHeight="1">
      <c r="A8" s="85" t="s">
        <v>41</v>
      </c>
      <c r="B8" s="37">
        <v>725</v>
      </c>
      <c r="C8" s="37">
        <v>916</v>
      </c>
      <c r="D8" s="38">
        <f t="shared" si="0"/>
        <v>191</v>
      </c>
      <c r="E8" s="158">
        <f t="shared" si="1"/>
        <v>126.3</v>
      </c>
    </row>
    <row r="9" spans="1:5" s="33" customFormat="1" ht="25.5" customHeight="1">
      <c r="A9" s="85" t="s">
        <v>42</v>
      </c>
      <c r="B9" s="37">
        <v>378</v>
      </c>
      <c r="C9" s="37">
        <v>593</v>
      </c>
      <c r="D9" s="38">
        <f t="shared" si="0"/>
        <v>215</v>
      </c>
      <c r="E9" s="158">
        <f t="shared" si="1"/>
        <v>156.9</v>
      </c>
    </row>
    <row r="10" spans="1:5" ht="36.75" customHeight="1">
      <c r="A10" s="85" t="s">
        <v>43</v>
      </c>
      <c r="B10" s="37">
        <v>67</v>
      </c>
      <c r="C10" s="37">
        <v>116</v>
      </c>
      <c r="D10" s="38">
        <f t="shared" si="0"/>
        <v>49</v>
      </c>
      <c r="E10" s="158">
        <f t="shared" si="1"/>
        <v>173.1</v>
      </c>
    </row>
    <row r="11" spans="1:5" s="189" customFormat="1" ht="28.5" customHeight="1">
      <c r="A11" s="185" t="s">
        <v>44</v>
      </c>
      <c r="B11" s="186">
        <v>285</v>
      </c>
      <c r="C11" s="186">
        <v>558</v>
      </c>
      <c r="D11" s="187">
        <f t="shared" si="0"/>
        <v>273</v>
      </c>
      <c r="E11" s="188">
        <f t="shared" si="1"/>
        <v>195.8</v>
      </c>
    </row>
    <row r="12" spans="1:5" s="189" customFormat="1" ht="59.25" customHeight="1">
      <c r="A12" s="185" t="s">
        <v>45</v>
      </c>
      <c r="B12" s="186">
        <v>6</v>
      </c>
      <c r="C12" s="186">
        <v>0</v>
      </c>
      <c r="D12" s="187">
        <f t="shared" si="0"/>
        <v>-6</v>
      </c>
      <c r="E12" s="190">
        <v>0</v>
      </c>
    </row>
    <row r="13" spans="1:5" s="189" customFormat="1" ht="30.75" customHeight="1">
      <c r="A13" s="185" t="s">
        <v>46</v>
      </c>
      <c r="B13" s="186">
        <v>147</v>
      </c>
      <c r="C13" s="186">
        <v>190</v>
      </c>
      <c r="D13" s="187">
        <f t="shared" si="0"/>
        <v>43</v>
      </c>
      <c r="E13" s="188">
        <f t="shared" si="1"/>
        <v>129.3</v>
      </c>
    </row>
    <row r="14" spans="1:5" s="189" customFormat="1" ht="75" customHeight="1">
      <c r="A14" s="185" t="s">
        <v>47</v>
      </c>
      <c r="B14" s="186">
        <v>178</v>
      </c>
      <c r="C14" s="186">
        <v>184</v>
      </c>
      <c r="D14" s="187">
        <f t="shared" si="0"/>
        <v>6</v>
      </c>
      <c r="E14" s="188">
        <f t="shared" si="1"/>
        <v>103.4</v>
      </c>
    </row>
    <row r="15" spans="1:5" ht="33" customHeight="1" thickBot="1">
      <c r="A15" s="86" t="s">
        <v>48</v>
      </c>
      <c r="B15" s="87">
        <v>246</v>
      </c>
      <c r="C15" s="87">
        <v>242</v>
      </c>
      <c r="D15" s="88">
        <f t="shared" si="0"/>
        <v>-4</v>
      </c>
      <c r="E15" s="158">
        <f t="shared" si="1"/>
        <v>98.4</v>
      </c>
    </row>
    <row r="16" spans="1:4" ht="12.75">
      <c r="A16" s="34"/>
      <c r="B16" s="34"/>
      <c r="C16" s="34"/>
      <c r="D16" s="34"/>
    </row>
    <row r="17" spans="1:4" ht="12.75">
      <c r="A17" s="34"/>
      <c r="B17" s="34"/>
      <c r="C17" s="34"/>
      <c r="D17" s="3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SheetLayoutView="75" zoomScalePageLayoutView="0" workbookViewId="0" topLeftCell="A1">
      <pane xSplit="1" ySplit="4" topLeftCell="B20" activePane="bottomRight" state="frozen"/>
      <selection pane="topLeft" activeCell="T9" sqref="T9"/>
      <selection pane="topRight" activeCell="T9" sqref="T9"/>
      <selection pane="bottomLeft" activeCell="T9" sqref="T9"/>
      <selection pane="bottomRight" activeCell="H14" sqref="H14"/>
    </sheetView>
  </sheetViews>
  <sheetFormatPr defaultColWidth="9.140625" defaultRowHeight="15"/>
  <cols>
    <col min="1" max="1" width="52.421875" style="2" customWidth="1"/>
    <col min="2" max="2" width="13.7109375" style="2" customWidth="1"/>
    <col min="3" max="3" width="13.8515625" style="2" customWidth="1"/>
    <col min="4" max="4" width="9.28125" style="2" customWidth="1"/>
    <col min="5" max="5" width="16.00390625" style="2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1:5" ht="26.25" customHeight="1">
      <c r="A1" s="226" t="s">
        <v>79</v>
      </c>
      <c r="B1" s="226"/>
      <c r="C1" s="226"/>
      <c r="D1" s="226"/>
      <c r="E1" s="226"/>
    </row>
    <row r="2" spans="1:5" ht="27" customHeight="1">
      <c r="A2" s="227" t="s">
        <v>126</v>
      </c>
      <c r="B2" s="227"/>
      <c r="C2" s="227"/>
      <c r="D2" s="227"/>
      <c r="E2" s="227"/>
    </row>
    <row r="3" spans="1:6" ht="18" customHeight="1">
      <c r="A3" s="222" t="s">
        <v>0</v>
      </c>
      <c r="B3" s="223">
        <v>2017</v>
      </c>
      <c r="C3" s="223">
        <v>2018</v>
      </c>
      <c r="D3" s="228" t="s">
        <v>1</v>
      </c>
      <c r="E3" s="228"/>
      <c r="F3" s="2"/>
    </row>
    <row r="4" spans="1:6" ht="50.25" customHeight="1">
      <c r="A4" s="222"/>
      <c r="B4" s="222"/>
      <c r="C4" s="222"/>
      <c r="D4" s="178" t="s">
        <v>2</v>
      </c>
      <c r="E4" s="148" t="s">
        <v>76</v>
      </c>
      <c r="F4" s="2"/>
    </row>
    <row r="5" spans="1:6" ht="21" customHeight="1">
      <c r="A5" s="101" t="s">
        <v>102</v>
      </c>
      <c r="B5" s="119">
        <v>29653</v>
      </c>
      <c r="C5" s="119">
        <v>27544</v>
      </c>
      <c r="D5" s="161">
        <f>ROUND(C5/B5*100,1)</f>
        <v>92.9</v>
      </c>
      <c r="E5" s="162">
        <f aca="true" t="shared" si="0" ref="E5:E21">C5-B5</f>
        <v>-2109</v>
      </c>
      <c r="F5" s="1" t="s">
        <v>3</v>
      </c>
    </row>
    <row r="6" spans="1:6" ht="15.75">
      <c r="A6" s="159" t="s">
        <v>96</v>
      </c>
      <c r="B6" s="121">
        <v>20453</v>
      </c>
      <c r="C6" s="121">
        <v>19365</v>
      </c>
      <c r="D6" s="161">
        <f>ROUND(C6/B6*100,1)</f>
        <v>94.7</v>
      </c>
      <c r="E6" s="123">
        <f t="shared" si="0"/>
        <v>-1088</v>
      </c>
      <c r="F6" s="1" t="s">
        <v>3</v>
      </c>
    </row>
    <row r="7" spans="1:7" ht="33" customHeight="1">
      <c r="A7" s="101" t="s">
        <v>103</v>
      </c>
      <c r="B7" s="119">
        <v>25196</v>
      </c>
      <c r="C7" s="120">
        <v>27464</v>
      </c>
      <c r="D7" s="161">
        <f>ROUND(C7/B7*100,1)</f>
        <v>109</v>
      </c>
      <c r="E7" s="162">
        <f t="shared" si="0"/>
        <v>2268</v>
      </c>
      <c r="F7" s="1" t="s">
        <v>3</v>
      </c>
      <c r="G7" s="3"/>
    </row>
    <row r="8" spans="1:7" ht="31.5">
      <c r="A8" s="101" t="s">
        <v>105</v>
      </c>
      <c r="B8" s="121">
        <v>14012</v>
      </c>
      <c r="C8" s="124">
        <v>16659</v>
      </c>
      <c r="D8" s="161">
        <f>ROUND(C8/B8*100,1)</f>
        <v>118.9</v>
      </c>
      <c r="E8" s="162">
        <f t="shared" si="0"/>
        <v>2647</v>
      </c>
      <c r="F8" s="1" t="s">
        <v>3</v>
      </c>
      <c r="G8" s="3"/>
    </row>
    <row r="9" spans="1:7" ht="33" customHeight="1">
      <c r="A9" s="100" t="s">
        <v>106</v>
      </c>
      <c r="B9" s="163">
        <v>55.6</v>
      </c>
      <c r="C9" s="163">
        <v>60.7</v>
      </c>
      <c r="D9" s="218" t="s">
        <v>131</v>
      </c>
      <c r="E9" s="219"/>
      <c r="F9" s="1" t="s">
        <v>3</v>
      </c>
      <c r="G9" s="3"/>
    </row>
    <row r="10" spans="1:7" s="2" customFormat="1" ht="33" customHeight="1">
      <c r="A10" s="100" t="s">
        <v>122</v>
      </c>
      <c r="B10" s="149">
        <v>10568</v>
      </c>
      <c r="C10" s="149">
        <v>10118</v>
      </c>
      <c r="D10" s="122">
        <f>ROUND(C10/B10*100,1)</f>
        <v>95.7</v>
      </c>
      <c r="E10" s="150">
        <f>C10-B10</f>
        <v>-450</v>
      </c>
      <c r="F10" s="1" t="s">
        <v>3</v>
      </c>
      <c r="G10" s="153"/>
    </row>
    <row r="11" spans="1:7" s="2" customFormat="1" ht="33" customHeight="1">
      <c r="A11" s="100" t="s">
        <v>107</v>
      </c>
      <c r="B11" s="149">
        <v>148</v>
      </c>
      <c r="C11" s="149">
        <v>135</v>
      </c>
      <c r="D11" s="122">
        <f>ROUND(C11/B11*100,1)</f>
        <v>91.2</v>
      </c>
      <c r="E11" s="150" t="s">
        <v>125</v>
      </c>
      <c r="G11" s="153"/>
    </row>
    <row r="12" spans="1:7" s="2" customFormat="1" ht="36" customHeight="1">
      <c r="A12" s="100" t="s">
        <v>108</v>
      </c>
      <c r="B12" s="121">
        <v>493</v>
      </c>
      <c r="C12" s="121">
        <v>610</v>
      </c>
      <c r="D12" s="122">
        <f aca="true" t="shared" si="1" ref="D12:D21">ROUND(C12/B12*100,1)</f>
        <v>123.7</v>
      </c>
      <c r="E12" s="123">
        <f>C12-B12</f>
        <v>117</v>
      </c>
      <c r="F12" s="2" t="s">
        <v>3</v>
      </c>
      <c r="G12" s="153"/>
    </row>
    <row r="13" spans="1:6" s="2" customFormat="1" ht="33" customHeight="1">
      <c r="A13" s="100" t="s">
        <v>104</v>
      </c>
      <c r="B13" s="124">
        <v>3728</v>
      </c>
      <c r="C13" s="121">
        <v>3689</v>
      </c>
      <c r="D13" s="122">
        <f t="shared" si="1"/>
        <v>99</v>
      </c>
      <c r="E13" s="123">
        <f t="shared" si="0"/>
        <v>-39</v>
      </c>
      <c r="F13" s="2" t="s">
        <v>3</v>
      </c>
    </row>
    <row r="14" spans="1:6" s="2" customFormat="1" ht="16.5" customHeight="1">
      <c r="A14" s="100" t="s">
        <v>109</v>
      </c>
      <c r="B14" s="124">
        <v>596</v>
      </c>
      <c r="C14" s="121">
        <v>1035</v>
      </c>
      <c r="D14" s="122">
        <f t="shared" si="1"/>
        <v>173.7</v>
      </c>
      <c r="E14" s="123">
        <f>C14-B14</f>
        <v>439</v>
      </c>
      <c r="F14" s="2" t="s">
        <v>3</v>
      </c>
    </row>
    <row r="15" spans="1:6" s="2" customFormat="1" ht="17.25" customHeight="1">
      <c r="A15" s="100" t="s">
        <v>97</v>
      </c>
      <c r="B15" s="124">
        <v>4</v>
      </c>
      <c r="C15" s="124">
        <v>21</v>
      </c>
      <c r="D15" s="122">
        <f t="shared" si="1"/>
        <v>525</v>
      </c>
      <c r="E15" s="123">
        <f>C15-B15</f>
        <v>17</v>
      </c>
      <c r="F15" s="2" t="s">
        <v>3</v>
      </c>
    </row>
    <row r="16" spans="1:6" s="2" customFormat="1" ht="33.75" customHeight="1">
      <c r="A16" s="101" t="s">
        <v>110</v>
      </c>
      <c r="B16" s="120">
        <v>7318</v>
      </c>
      <c r="C16" s="191">
        <v>7389</v>
      </c>
      <c r="D16" s="122">
        <f t="shared" si="1"/>
        <v>101</v>
      </c>
      <c r="E16" s="162">
        <f t="shared" si="0"/>
        <v>71</v>
      </c>
      <c r="F16" s="2" t="s">
        <v>3</v>
      </c>
    </row>
    <row r="17" spans="1:8" s="2" customFormat="1" ht="34.5" customHeight="1">
      <c r="A17" s="100" t="s">
        <v>98</v>
      </c>
      <c r="B17" s="181">
        <v>109.4</v>
      </c>
      <c r="C17" s="182">
        <v>127.4</v>
      </c>
      <c r="D17" s="122">
        <f t="shared" si="1"/>
        <v>116.5</v>
      </c>
      <c r="E17" s="161">
        <f t="shared" si="0"/>
        <v>18</v>
      </c>
      <c r="G17" s="183"/>
      <c r="H17" s="183"/>
    </row>
    <row r="18" spans="1:5" s="2" customFormat="1" ht="33.75" customHeight="1">
      <c r="A18" s="100" t="s">
        <v>123</v>
      </c>
      <c r="B18" s="124">
        <v>24102</v>
      </c>
      <c r="C18" s="160">
        <v>22212</v>
      </c>
      <c r="D18" s="122">
        <f t="shared" si="1"/>
        <v>92.2</v>
      </c>
      <c r="E18" s="162">
        <f t="shared" si="0"/>
        <v>-1890</v>
      </c>
    </row>
    <row r="19" spans="1:6" s="2" customFormat="1" ht="31.5">
      <c r="A19" s="100" t="s">
        <v>111</v>
      </c>
      <c r="B19" s="121">
        <v>6972</v>
      </c>
      <c r="C19" s="121">
        <v>8463</v>
      </c>
      <c r="D19" s="122">
        <f t="shared" si="1"/>
        <v>121.4</v>
      </c>
      <c r="E19" s="123">
        <f t="shared" si="0"/>
        <v>1491</v>
      </c>
      <c r="F19" s="2" t="s">
        <v>3</v>
      </c>
    </row>
    <row r="20" spans="1:6" ht="15.75">
      <c r="A20" s="101" t="s">
        <v>112</v>
      </c>
      <c r="B20" s="120">
        <v>35780</v>
      </c>
      <c r="C20" s="120">
        <v>41477</v>
      </c>
      <c r="D20" s="122">
        <f t="shared" si="1"/>
        <v>115.9</v>
      </c>
      <c r="E20" s="162">
        <f t="shared" si="0"/>
        <v>5697</v>
      </c>
      <c r="F20" s="1" t="s">
        <v>3</v>
      </c>
    </row>
    <row r="21" spans="1:6" ht="16.5" customHeight="1">
      <c r="A21" s="159" t="s">
        <v>99</v>
      </c>
      <c r="B21" s="124">
        <v>34132</v>
      </c>
      <c r="C21" s="124">
        <v>39250</v>
      </c>
      <c r="D21" s="122">
        <f t="shared" si="1"/>
        <v>115</v>
      </c>
      <c r="E21" s="123">
        <f t="shared" si="0"/>
        <v>5118</v>
      </c>
      <c r="F21" s="1" t="s">
        <v>3</v>
      </c>
    </row>
    <row r="22" spans="1:6" ht="9" customHeight="1">
      <c r="A22" s="220" t="s">
        <v>95</v>
      </c>
      <c r="B22" s="220"/>
      <c r="C22" s="220"/>
      <c r="D22" s="220"/>
      <c r="E22" s="220"/>
      <c r="F22" s="1" t="s">
        <v>3</v>
      </c>
    </row>
    <row r="23" spans="1:6" ht="21.75" customHeight="1">
      <c r="A23" s="221"/>
      <c r="B23" s="221"/>
      <c r="C23" s="221"/>
      <c r="D23" s="221"/>
      <c r="E23" s="221"/>
      <c r="F23" s="1" t="s">
        <v>3</v>
      </c>
    </row>
    <row r="24" spans="1:6" ht="12.75" customHeight="1">
      <c r="A24" s="222" t="s">
        <v>0</v>
      </c>
      <c r="B24" s="223" t="s">
        <v>127</v>
      </c>
      <c r="C24" s="223" t="s">
        <v>128</v>
      </c>
      <c r="D24" s="224" t="s">
        <v>1</v>
      </c>
      <c r="E24" s="225"/>
      <c r="F24" s="1" t="s">
        <v>3</v>
      </c>
    </row>
    <row r="25" spans="1:6" ht="48.75" customHeight="1">
      <c r="A25" s="222"/>
      <c r="B25" s="222"/>
      <c r="C25" s="222"/>
      <c r="D25" s="178" t="s">
        <v>2</v>
      </c>
      <c r="E25" s="151" t="s">
        <v>77</v>
      </c>
      <c r="F25" s="1" t="s">
        <v>3</v>
      </c>
    </row>
    <row r="26" spans="1:7" ht="26.25" customHeight="1">
      <c r="A26" s="101" t="s">
        <v>113</v>
      </c>
      <c r="B26" s="152">
        <v>8179</v>
      </c>
      <c r="C26" s="125">
        <v>7834</v>
      </c>
      <c r="D26" s="161">
        <f aca="true" t="shared" si="2" ref="D26:D31">ROUND(C26/B26*100,1)</f>
        <v>95.8</v>
      </c>
      <c r="E26" s="162">
        <f>C26-B26</f>
        <v>-345</v>
      </c>
      <c r="F26" s="1" t="s">
        <v>3</v>
      </c>
      <c r="G26" s="4"/>
    </row>
    <row r="27" spans="1:6" ht="31.5">
      <c r="A27" s="101" t="s">
        <v>114</v>
      </c>
      <c r="B27" s="152">
        <v>6503</v>
      </c>
      <c r="C27" s="125">
        <v>6357</v>
      </c>
      <c r="D27" s="161">
        <f t="shared" si="2"/>
        <v>97.8</v>
      </c>
      <c r="E27" s="162">
        <f>C27-B27</f>
        <v>-146</v>
      </c>
      <c r="F27" s="1" t="s">
        <v>3</v>
      </c>
    </row>
    <row r="28" spans="1:10" ht="31.5">
      <c r="A28" s="101" t="s">
        <v>132</v>
      </c>
      <c r="B28" s="167">
        <v>2088</v>
      </c>
      <c r="C28" s="102">
        <v>2577</v>
      </c>
      <c r="D28" s="122">
        <f t="shared" si="2"/>
        <v>123.4</v>
      </c>
      <c r="E28" s="164" t="s">
        <v>134</v>
      </c>
      <c r="G28" s="180"/>
      <c r="H28" s="180"/>
      <c r="I28" s="180"/>
      <c r="J28" s="180"/>
    </row>
    <row r="29" spans="1:6" ht="24" customHeight="1">
      <c r="A29" s="101" t="s">
        <v>115</v>
      </c>
      <c r="B29" s="152">
        <v>2227</v>
      </c>
      <c r="C29" s="125">
        <v>2582</v>
      </c>
      <c r="D29" s="161">
        <f t="shared" si="2"/>
        <v>115.9</v>
      </c>
      <c r="E29" s="162">
        <f>C29-B29</f>
        <v>355</v>
      </c>
      <c r="F29" s="1" t="s">
        <v>3</v>
      </c>
    </row>
    <row r="30" spans="1:6" s="2" customFormat="1" ht="34.5" customHeight="1">
      <c r="A30" s="101" t="s">
        <v>116</v>
      </c>
      <c r="B30" s="125" t="s">
        <v>4</v>
      </c>
      <c r="C30" s="125">
        <v>610</v>
      </c>
      <c r="D30" s="161" t="s">
        <v>4</v>
      </c>
      <c r="E30" s="162" t="s">
        <v>4</v>
      </c>
      <c r="F30" s="2" t="s">
        <v>3</v>
      </c>
    </row>
    <row r="31" spans="1:10" ht="30" customHeight="1">
      <c r="A31" s="103" t="s">
        <v>100</v>
      </c>
      <c r="B31" s="125">
        <v>4100.07</v>
      </c>
      <c r="C31" s="125">
        <v>5460</v>
      </c>
      <c r="D31" s="165">
        <f t="shared" si="2"/>
        <v>133.2</v>
      </c>
      <c r="E31" s="166" t="s">
        <v>133</v>
      </c>
      <c r="G31" s="179"/>
      <c r="H31" s="180"/>
      <c r="I31" s="180"/>
      <c r="J31" s="180"/>
    </row>
    <row r="32" spans="1:6" ht="31.5" customHeight="1">
      <c r="A32" s="101" t="s">
        <v>101</v>
      </c>
      <c r="B32" s="119">
        <v>4</v>
      </c>
      <c r="C32" s="119">
        <v>3</v>
      </c>
      <c r="D32" s="215">
        <v>1</v>
      </c>
      <c r="E32" s="216"/>
      <c r="F32" s="1" t="s">
        <v>3</v>
      </c>
    </row>
    <row r="33" spans="1:5" ht="33" customHeight="1">
      <c r="A33" s="217"/>
      <c r="B33" s="217"/>
      <c r="C33" s="217"/>
      <c r="D33" s="217"/>
      <c r="E33" s="217"/>
    </row>
  </sheetData>
  <sheetProtection/>
  <mergeCells count="14">
    <mergeCell ref="A1:E1"/>
    <mergeCell ref="A2:E2"/>
    <mergeCell ref="A3:A4"/>
    <mergeCell ref="B3:B4"/>
    <mergeCell ref="C3:C4"/>
    <mergeCell ref="D3:E3"/>
    <mergeCell ref="D32:E32"/>
    <mergeCell ref="A33:E33"/>
    <mergeCell ref="D9:E9"/>
    <mergeCell ref="A22:E23"/>
    <mergeCell ref="A24:A25"/>
    <mergeCell ref="B24:B25"/>
    <mergeCell ref="C24:C25"/>
    <mergeCell ref="D24:E24"/>
  </mergeCells>
  <printOptions horizontalCentered="1"/>
  <pageMargins left="0.5905511811023623" right="0" top="0.3937007874015748" bottom="0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Q28"/>
  <sheetViews>
    <sheetView tabSelected="1" view="pageBreakPreview" zoomScale="82" zoomScaleNormal="75" zoomScaleSheetLayoutView="82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7"/>
    </sheetView>
  </sheetViews>
  <sheetFormatPr defaultColWidth="9.140625" defaultRowHeight="15"/>
  <cols>
    <col min="1" max="1" width="27.421875" style="8" customWidth="1"/>
    <col min="2" max="3" width="10.00390625" style="8" customWidth="1"/>
    <col min="4" max="4" width="9.7109375" style="8" customWidth="1"/>
    <col min="5" max="5" width="9.28125" style="8" customWidth="1"/>
    <col min="6" max="7" width="8.57421875" style="8" customWidth="1"/>
    <col min="8" max="8" width="6.00390625" style="8" customWidth="1"/>
    <col min="9" max="9" width="8.28125" style="8" customWidth="1"/>
    <col min="10" max="11" width="8.421875" style="8" customWidth="1"/>
    <col min="12" max="12" width="6.8515625" style="8" customWidth="1"/>
    <col min="13" max="13" width="7.140625" style="8" customWidth="1"/>
    <col min="14" max="14" width="9.00390625" style="8" customWidth="1"/>
    <col min="15" max="15" width="8.7109375" style="8" customWidth="1"/>
    <col min="16" max="17" width="6.7109375" style="8" customWidth="1"/>
    <col min="18" max="19" width="8.28125" style="8" customWidth="1"/>
    <col min="20" max="20" width="6.421875" style="8" customWidth="1"/>
    <col min="21" max="21" width="7.28125" style="8" customWidth="1"/>
    <col min="22" max="22" width="8.28125" style="8" customWidth="1"/>
    <col min="23" max="23" width="8.57421875" style="8" customWidth="1"/>
    <col min="24" max="24" width="8.421875" style="8" customWidth="1"/>
    <col min="25" max="25" width="9.140625" style="8" customWidth="1"/>
    <col min="26" max="26" width="8.57421875" style="8" customWidth="1"/>
    <col min="27" max="27" width="8.8515625" style="8" customWidth="1"/>
    <col min="28" max="28" width="6.421875" style="8" customWidth="1"/>
    <col min="29" max="29" width="8.421875" style="8" customWidth="1"/>
    <col min="30" max="30" width="8.28125" style="8" customWidth="1"/>
    <col min="31" max="31" width="8.421875" style="8" customWidth="1"/>
    <col min="32" max="32" width="6.7109375" style="8" customWidth="1"/>
    <col min="33" max="33" width="8.28125" style="8" customWidth="1"/>
    <col min="34" max="34" width="9.57421875" style="8" customWidth="1"/>
    <col min="35" max="35" width="8.421875" style="8" customWidth="1"/>
    <col min="36" max="36" width="9.7109375" style="8" customWidth="1"/>
    <col min="37" max="37" width="8.57421875" style="8" customWidth="1"/>
    <col min="38" max="38" width="7.421875" style="8" customWidth="1"/>
    <col min="39" max="39" width="7.8515625" style="8" customWidth="1"/>
    <col min="40" max="40" width="7.57421875" style="8" customWidth="1"/>
    <col min="41" max="41" width="7.28125" style="8" customWidth="1"/>
    <col min="42" max="42" width="7.421875" style="8" customWidth="1"/>
    <col min="43" max="43" width="7.57421875" style="8" customWidth="1"/>
    <col min="44" max="44" width="8.57421875" style="8" customWidth="1"/>
    <col min="45" max="45" width="8.140625" style="8" customWidth="1"/>
    <col min="46" max="46" width="10.00390625" style="8" customWidth="1"/>
    <col min="47" max="47" width="8.00390625" style="8" customWidth="1"/>
    <col min="48" max="48" width="6.421875" style="8" customWidth="1"/>
    <col min="49" max="49" width="7.140625" style="8" customWidth="1"/>
    <col min="50" max="50" width="8.57421875" style="8" customWidth="1"/>
    <col min="51" max="51" width="9.421875" style="8" customWidth="1"/>
    <col min="52" max="53" width="7.28125" style="8" customWidth="1"/>
    <col min="54" max="56" width="7.421875" style="8" hidden="1" customWidth="1"/>
    <col min="57" max="59" width="7.421875" style="8" customWidth="1"/>
    <col min="60" max="60" width="7.421875" style="8" hidden="1" customWidth="1"/>
    <col min="61" max="62" width="7.421875" style="8" customWidth="1"/>
    <col min="63" max="63" width="10.00390625" style="8" customWidth="1"/>
    <col min="64" max="64" width="10.7109375" style="8" customWidth="1"/>
    <col min="65" max="65" width="10.7109375" style="105" customWidth="1"/>
    <col min="66" max="16384" width="9.140625" style="8" customWidth="1"/>
  </cols>
  <sheetData>
    <row r="1" spans="1:68" ht="21.75" customHeight="1">
      <c r="A1" s="5"/>
      <c r="B1" s="257" t="s">
        <v>78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T1" s="9"/>
      <c r="AV1" s="9"/>
      <c r="AW1" s="9"/>
      <c r="AY1" s="10"/>
      <c r="BD1" s="10"/>
      <c r="BE1" s="10"/>
      <c r="BF1" s="10"/>
      <c r="BG1" s="10"/>
      <c r="BH1" s="10"/>
      <c r="BI1" s="10"/>
      <c r="BJ1" s="10"/>
      <c r="BN1" s="175"/>
      <c r="BO1" s="175"/>
      <c r="BP1" s="175"/>
    </row>
    <row r="2" spans="1:68" ht="21.75" customHeight="1">
      <c r="A2" s="11"/>
      <c r="B2" s="230" t="s">
        <v>129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0"/>
      <c r="AM2" s="13"/>
      <c r="AN2" s="13"/>
      <c r="AO2" s="13"/>
      <c r="AP2" s="13"/>
      <c r="AQ2" s="10" t="s">
        <v>5</v>
      </c>
      <c r="AR2" s="13"/>
      <c r="AS2" s="13"/>
      <c r="AT2" s="14"/>
      <c r="AU2" s="14"/>
      <c r="AV2" s="14"/>
      <c r="AW2" s="14"/>
      <c r="AX2" s="14"/>
      <c r="AY2" s="10"/>
      <c r="BB2" s="10"/>
      <c r="BN2" s="175"/>
      <c r="BO2" s="175"/>
      <c r="BP2" s="10"/>
    </row>
    <row r="3" spans="1:69" ht="11.25" customHeight="1">
      <c r="A3" s="246"/>
      <c r="B3" s="249" t="s">
        <v>81</v>
      </c>
      <c r="C3" s="249"/>
      <c r="D3" s="249"/>
      <c r="E3" s="249"/>
      <c r="F3" s="236" t="s">
        <v>82</v>
      </c>
      <c r="G3" s="237"/>
      <c r="H3" s="237"/>
      <c r="I3" s="238"/>
      <c r="J3" s="236" t="s">
        <v>6</v>
      </c>
      <c r="K3" s="237"/>
      <c r="L3" s="237"/>
      <c r="M3" s="238"/>
      <c r="N3" s="236" t="s">
        <v>83</v>
      </c>
      <c r="O3" s="237"/>
      <c r="P3" s="237"/>
      <c r="Q3" s="238"/>
      <c r="R3" s="236" t="s">
        <v>7</v>
      </c>
      <c r="S3" s="237"/>
      <c r="T3" s="237"/>
      <c r="U3" s="238"/>
      <c r="V3" s="236" t="s">
        <v>8</v>
      </c>
      <c r="W3" s="237"/>
      <c r="X3" s="237"/>
      <c r="Y3" s="238"/>
      <c r="Z3" s="254" t="s">
        <v>84</v>
      </c>
      <c r="AA3" s="255"/>
      <c r="AB3" s="255"/>
      <c r="AC3" s="255"/>
      <c r="AD3" s="255"/>
      <c r="AE3" s="255"/>
      <c r="AF3" s="255"/>
      <c r="AG3" s="256"/>
      <c r="AH3" s="236" t="s">
        <v>9</v>
      </c>
      <c r="AI3" s="237"/>
      <c r="AJ3" s="237"/>
      <c r="AK3" s="238"/>
      <c r="AL3" s="251" t="s">
        <v>10</v>
      </c>
      <c r="AM3" s="251"/>
      <c r="AN3" s="251"/>
      <c r="AO3" s="251"/>
      <c r="AP3" s="249" t="s">
        <v>11</v>
      </c>
      <c r="AQ3" s="249"/>
      <c r="AR3" s="249"/>
      <c r="AS3" s="249"/>
      <c r="AT3" s="236" t="s">
        <v>12</v>
      </c>
      <c r="AU3" s="237"/>
      <c r="AV3" s="237"/>
      <c r="AW3" s="238"/>
      <c r="AX3" s="249" t="s">
        <v>13</v>
      </c>
      <c r="AY3" s="249"/>
      <c r="AZ3" s="249"/>
      <c r="BA3" s="249"/>
      <c r="BB3" s="258" t="s">
        <v>85</v>
      </c>
      <c r="BC3" s="259"/>
      <c r="BD3" s="260"/>
      <c r="BE3" s="236" t="s">
        <v>130</v>
      </c>
      <c r="BF3" s="237"/>
      <c r="BG3" s="238"/>
      <c r="BH3" s="236" t="s">
        <v>117</v>
      </c>
      <c r="BI3" s="237"/>
      <c r="BJ3" s="237"/>
      <c r="BK3" s="237"/>
      <c r="BL3" s="237"/>
      <c r="BM3" s="237"/>
      <c r="BN3" s="249" t="s">
        <v>124</v>
      </c>
      <c r="BO3" s="249"/>
      <c r="BP3" s="249"/>
      <c r="BQ3" s="249"/>
    </row>
    <row r="4" spans="1:69" ht="26.25" customHeight="1">
      <c r="A4" s="247"/>
      <c r="B4" s="249"/>
      <c r="C4" s="249"/>
      <c r="D4" s="249"/>
      <c r="E4" s="249"/>
      <c r="F4" s="239"/>
      <c r="G4" s="240"/>
      <c r="H4" s="240"/>
      <c r="I4" s="241"/>
      <c r="J4" s="239"/>
      <c r="K4" s="240"/>
      <c r="L4" s="240"/>
      <c r="M4" s="241"/>
      <c r="N4" s="239"/>
      <c r="O4" s="240"/>
      <c r="P4" s="240"/>
      <c r="Q4" s="241"/>
      <c r="R4" s="239"/>
      <c r="S4" s="240"/>
      <c r="T4" s="240"/>
      <c r="U4" s="241"/>
      <c r="V4" s="239"/>
      <c r="W4" s="240"/>
      <c r="X4" s="240"/>
      <c r="Y4" s="241"/>
      <c r="Z4" s="256" t="s">
        <v>86</v>
      </c>
      <c r="AA4" s="249"/>
      <c r="AB4" s="249"/>
      <c r="AC4" s="249"/>
      <c r="AD4" s="236" t="s">
        <v>87</v>
      </c>
      <c r="AE4" s="237"/>
      <c r="AF4" s="237"/>
      <c r="AG4" s="238"/>
      <c r="AH4" s="239"/>
      <c r="AI4" s="240"/>
      <c r="AJ4" s="240"/>
      <c r="AK4" s="241"/>
      <c r="AL4" s="251"/>
      <c r="AM4" s="251"/>
      <c r="AN4" s="251"/>
      <c r="AO4" s="251"/>
      <c r="AP4" s="249"/>
      <c r="AQ4" s="249"/>
      <c r="AR4" s="249"/>
      <c r="AS4" s="249"/>
      <c r="AT4" s="239"/>
      <c r="AU4" s="240"/>
      <c r="AV4" s="240"/>
      <c r="AW4" s="241"/>
      <c r="AX4" s="249"/>
      <c r="AY4" s="249"/>
      <c r="AZ4" s="249"/>
      <c r="BA4" s="249"/>
      <c r="BB4" s="261"/>
      <c r="BC4" s="262"/>
      <c r="BD4" s="263"/>
      <c r="BE4" s="239"/>
      <c r="BF4" s="240"/>
      <c r="BG4" s="241"/>
      <c r="BH4" s="242"/>
      <c r="BI4" s="243"/>
      <c r="BJ4" s="243"/>
      <c r="BK4" s="243"/>
      <c r="BL4" s="243"/>
      <c r="BM4" s="243"/>
      <c r="BN4" s="249"/>
      <c r="BO4" s="249"/>
      <c r="BP4" s="249"/>
      <c r="BQ4" s="249"/>
    </row>
    <row r="5" spans="1:69" ht="40.5" customHeight="1">
      <c r="A5" s="247"/>
      <c r="B5" s="250"/>
      <c r="C5" s="250"/>
      <c r="D5" s="250"/>
      <c r="E5" s="250"/>
      <c r="F5" s="239"/>
      <c r="G5" s="240"/>
      <c r="H5" s="240"/>
      <c r="I5" s="241"/>
      <c r="J5" s="242"/>
      <c r="K5" s="243"/>
      <c r="L5" s="243"/>
      <c r="M5" s="244"/>
      <c r="N5" s="242"/>
      <c r="O5" s="243"/>
      <c r="P5" s="243"/>
      <c r="Q5" s="244"/>
      <c r="R5" s="242"/>
      <c r="S5" s="243"/>
      <c r="T5" s="243"/>
      <c r="U5" s="244"/>
      <c r="V5" s="242"/>
      <c r="W5" s="243"/>
      <c r="X5" s="243"/>
      <c r="Y5" s="244"/>
      <c r="Z5" s="256"/>
      <c r="AA5" s="249"/>
      <c r="AB5" s="249"/>
      <c r="AC5" s="249"/>
      <c r="AD5" s="242"/>
      <c r="AE5" s="243"/>
      <c r="AF5" s="243"/>
      <c r="AG5" s="244"/>
      <c r="AH5" s="242"/>
      <c r="AI5" s="243"/>
      <c r="AJ5" s="243"/>
      <c r="AK5" s="244"/>
      <c r="AL5" s="251"/>
      <c r="AM5" s="251"/>
      <c r="AN5" s="251"/>
      <c r="AO5" s="251"/>
      <c r="AP5" s="249"/>
      <c r="AQ5" s="249"/>
      <c r="AR5" s="249"/>
      <c r="AS5" s="249"/>
      <c r="AT5" s="242"/>
      <c r="AU5" s="243"/>
      <c r="AV5" s="243"/>
      <c r="AW5" s="244"/>
      <c r="AX5" s="249"/>
      <c r="AY5" s="249"/>
      <c r="AZ5" s="249"/>
      <c r="BA5" s="249"/>
      <c r="BB5" s="264"/>
      <c r="BC5" s="265"/>
      <c r="BD5" s="266"/>
      <c r="BE5" s="242"/>
      <c r="BF5" s="243"/>
      <c r="BG5" s="244"/>
      <c r="BH5" s="254" t="s">
        <v>118</v>
      </c>
      <c r="BI5" s="255"/>
      <c r="BJ5" s="255"/>
      <c r="BK5" s="255"/>
      <c r="BL5" s="256"/>
      <c r="BM5" s="184" t="s">
        <v>119</v>
      </c>
      <c r="BN5" s="249"/>
      <c r="BO5" s="249"/>
      <c r="BP5" s="249"/>
      <c r="BQ5" s="249"/>
    </row>
    <row r="6" spans="1:69" ht="24" customHeight="1">
      <c r="A6" s="247"/>
      <c r="B6" s="233">
        <v>2017</v>
      </c>
      <c r="C6" s="231">
        <v>2018</v>
      </c>
      <c r="D6" s="229" t="s">
        <v>14</v>
      </c>
      <c r="E6" s="229"/>
      <c r="F6" s="233">
        <v>2017</v>
      </c>
      <c r="G6" s="231">
        <v>2018</v>
      </c>
      <c r="H6" s="229" t="s">
        <v>14</v>
      </c>
      <c r="I6" s="229"/>
      <c r="J6" s="233">
        <v>2017</v>
      </c>
      <c r="K6" s="231">
        <v>2018</v>
      </c>
      <c r="L6" s="234" t="s">
        <v>14</v>
      </c>
      <c r="M6" s="235"/>
      <c r="N6" s="233">
        <v>2017</v>
      </c>
      <c r="O6" s="231">
        <v>2018</v>
      </c>
      <c r="P6" s="229" t="s">
        <v>14</v>
      </c>
      <c r="Q6" s="229"/>
      <c r="R6" s="233">
        <v>2017</v>
      </c>
      <c r="S6" s="231">
        <v>2018</v>
      </c>
      <c r="T6" s="245" t="s">
        <v>14</v>
      </c>
      <c r="U6" s="245"/>
      <c r="V6" s="233">
        <v>2017</v>
      </c>
      <c r="W6" s="231">
        <v>2018</v>
      </c>
      <c r="X6" s="229" t="s">
        <v>14</v>
      </c>
      <c r="Y6" s="229"/>
      <c r="Z6" s="233">
        <v>2017</v>
      </c>
      <c r="AA6" s="231">
        <v>2018</v>
      </c>
      <c r="AB6" s="229" t="s">
        <v>14</v>
      </c>
      <c r="AC6" s="229"/>
      <c r="AD6" s="233">
        <v>2017</v>
      </c>
      <c r="AE6" s="231">
        <v>2018</v>
      </c>
      <c r="AF6" s="229" t="s">
        <v>14</v>
      </c>
      <c r="AG6" s="229"/>
      <c r="AH6" s="233">
        <v>2017</v>
      </c>
      <c r="AI6" s="231">
        <v>2018</v>
      </c>
      <c r="AJ6" s="229" t="s">
        <v>14</v>
      </c>
      <c r="AK6" s="229"/>
      <c r="AL6" s="233">
        <v>2017</v>
      </c>
      <c r="AM6" s="231">
        <v>2018</v>
      </c>
      <c r="AN6" s="229" t="s">
        <v>14</v>
      </c>
      <c r="AO6" s="229"/>
      <c r="AP6" s="229" t="s">
        <v>15</v>
      </c>
      <c r="AQ6" s="229"/>
      <c r="AR6" s="229" t="s">
        <v>14</v>
      </c>
      <c r="AS6" s="229"/>
      <c r="AT6" s="233">
        <v>2017</v>
      </c>
      <c r="AU6" s="231">
        <v>2018</v>
      </c>
      <c r="AV6" s="229" t="s">
        <v>14</v>
      </c>
      <c r="AW6" s="229"/>
      <c r="AX6" s="233">
        <v>2017</v>
      </c>
      <c r="AY6" s="231">
        <v>2018</v>
      </c>
      <c r="AZ6" s="229" t="s">
        <v>14</v>
      </c>
      <c r="BA6" s="229"/>
      <c r="BB6" s="233">
        <v>2017</v>
      </c>
      <c r="BC6" s="231">
        <v>2018</v>
      </c>
      <c r="BD6" s="267" t="s">
        <v>16</v>
      </c>
      <c r="BE6" s="231">
        <v>2017</v>
      </c>
      <c r="BF6" s="231">
        <v>2018</v>
      </c>
      <c r="BG6" s="252" t="s">
        <v>16</v>
      </c>
      <c r="BH6" s="233">
        <v>2017</v>
      </c>
      <c r="BI6" s="231">
        <v>2017</v>
      </c>
      <c r="BJ6" s="231">
        <v>2018</v>
      </c>
      <c r="BK6" s="229" t="s">
        <v>14</v>
      </c>
      <c r="BL6" s="229"/>
      <c r="BM6" s="268">
        <v>2018</v>
      </c>
      <c r="BN6" s="233">
        <v>2017</v>
      </c>
      <c r="BO6" s="231">
        <v>2018</v>
      </c>
      <c r="BP6" s="269" t="s">
        <v>14</v>
      </c>
      <c r="BQ6" s="270"/>
    </row>
    <row r="7" spans="1:69" s="18" customFormat="1" ht="11.25" customHeight="1">
      <c r="A7" s="248"/>
      <c r="B7" s="233"/>
      <c r="C7" s="232"/>
      <c r="D7" s="15" t="s">
        <v>2</v>
      </c>
      <c r="E7" s="15" t="s">
        <v>16</v>
      </c>
      <c r="F7" s="233"/>
      <c r="G7" s="232"/>
      <c r="H7" s="15" t="s">
        <v>2</v>
      </c>
      <c r="I7" s="15" t="s">
        <v>16</v>
      </c>
      <c r="J7" s="233"/>
      <c r="K7" s="232"/>
      <c r="L7" s="15" t="s">
        <v>2</v>
      </c>
      <c r="M7" s="15" t="s">
        <v>16</v>
      </c>
      <c r="N7" s="233"/>
      <c r="O7" s="232"/>
      <c r="P7" s="15" t="s">
        <v>2</v>
      </c>
      <c r="Q7" s="15" t="s">
        <v>16</v>
      </c>
      <c r="R7" s="233"/>
      <c r="S7" s="232"/>
      <c r="T7" s="16" t="s">
        <v>2</v>
      </c>
      <c r="U7" s="16" t="s">
        <v>16</v>
      </c>
      <c r="V7" s="233"/>
      <c r="W7" s="232"/>
      <c r="X7" s="15" t="s">
        <v>2</v>
      </c>
      <c r="Y7" s="15" t="s">
        <v>16</v>
      </c>
      <c r="Z7" s="233"/>
      <c r="AA7" s="232"/>
      <c r="AB7" s="15" t="s">
        <v>2</v>
      </c>
      <c r="AC7" s="15" t="s">
        <v>16</v>
      </c>
      <c r="AD7" s="233"/>
      <c r="AE7" s="232"/>
      <c r="AF7" s="15" t="s">
        <v>2</v>
      </c>
      <c r="AG7" s="15" t="s">
        <v>16</v>
      </c>
      <c r="AH7" s="233"/>
      <c r="AI7" s="232"/>
      <c r="AJ7" s="15" t="s">
        <v>2</v>
      </c>
      <c r="AK7" s="15" t="s">
        <v>16</v>
      </c>
      <c r="AL7" s="233"/>
      <c r="AM7" s="232"/>
      <c r="AN7" s="15" t="s">
        <v>2</v>
      </c>
      <c r="AO7" s="15" t="s">
        <v>16</v>
      </c>
      <c r="AP7" s="17">
        <v>2017</v>
      </c>
      <c r="AQ7" s="17">
        <v>2018</v>
      </c>
      <c r="AR7" s="15" t="s">
        <v>2</v>
      </c>
      <c r="AS7" s="15" t="s">
        <v>16</v>
      </c>
      <c r="AT7" s="233"/>
      <c r="AU7" s="232"/>
      <c r="AV7" s="15" t="s">
        <v>2</v>
      </c>
      <c r="AW7" s="15" t="s">
        <v>16</v>
      </c>
      <c r="AX7" s="233"/>
      <c r="AY7" s="232"/>
      <c r="AZ7" s="15" t="s">
        <v>2</v>
      </c>
      <c r="BA7" s="15" t="s">
        <v>16</v>
      </c>
      <c r="BB7" s="233"/>
      <c r="BC7" s="232"/>
      <c r="BD7" s="267"/>
      <c r="BE7" s="232"/>
      <c r="BF7" s="232"/>
      <c r="BG7" s="253"/>
      <c r="BH7" s="233"/>
      <c r="BI7" s="232"/>
      <c r="BJ7" s="232"/>
      <c r="BK7" s="15" t="s">
        <v>2</v>
      </c>
      <c r="BL7" s="15" t="s">
        <v>16</v>
      </c>
      <c r="BM7" s="268"/>
      <c r="BN7" s="233"/>
      <c r="BO7" s="232"/>
      <c r="BP7" s="17" t="s">
        <v>2</v>
      </c>
      <c r="BQ7" s="17" t="s">
        <v>16</v>
      </c>
    </row>
    <row r="8" spans="1:69" s="105" customFormat="1" ht="12.75" customHeight="1">
      <c r="A8" s="104" t="s">
        <v>17</v>
      </c>
      <c r="B8" s="104">
        <v>1</v>
      </c>
      <c r="C8" s="104">
        <v>2</v>
      </c>
      <c r="D8" s="104">
        <v>3</v>
      </c>
      <c r="E8" s="104">
        <v>4</v>
      </c>
      <c r="F8" s="104">
        <v>5</v>
      </c>
      <c r="G8" s="104">
        <v>6</v>
      </c>
      <c r="H8" s="104">
        <v>7</v>
      </c>
      <c r="I8" s="104">
        <v>8</v>
      </c>
      <c r="J8" s="104">
        <v>9</v>
      </c>
      <c r="K8" s="104">
        <v>10</v>
      </c>
      <c r="L8" s="104">
        <v>11</v>
      </c>
      <c r="M8" s="104">
        <v>12</v>
      </c>
      <c r="N8" s="104">
        <v>13</v>
      </c>
      <c r="O8" s="104">
        <v>14</v>
      </c>
      <c r="P8" s="104">
        <v>15</v>
      </c>
      <c r="Q8" s="104">
        <v>16</v>
      </c>
      <c r="R8" s="104">
        <v>17</v>
      </c>
      <c r="S8" s="104">
        <v>18</v>
      </c>
      <c r="T8" s="104">
        <v>19</v>
      </c>
      <c r="U8" s="104">
        <v>20</v>
      </c>
      <c r="V8" s="104">
        <v>21</v>
      </c>
      <c r="W8" s="104">
        <v>22</v>
      </c>
      <c r="X8" s="104">
        <v>23</v>
      </c>
      <c r="Y8" s="104">
        <v>24</v>
      </c>
      <c r="Z8" s="104">
        <v>25</v>
      </c>
      <c r="AA8" s="104">
        <v>26</v>
      </c>
      <c r="AB8" s="104">
        <v>27</v>
      </c>
      <c r="AC8" s="104">
        <v>28</v>
      </c>
      <c r="AD8" s="104">
        <v>29</v>
      </c>
      <c r="AE8" s="104">
        <v>30</v>
      </c>
      <c r="AF8" s="104">
        <v>31</v>
      </c>
      <c r="AG8" s="104">
        <v>32</v>
      </c>
      <c r="AH8" s="104">
        <v>33</v>
      </c>
      <c r="AI8" s="104">
        <v>34</v>
      </c>
      <c r="AJ8" s="104">
        <v>35</v>
      </c>
      <c r="AK8" s="104">
        <v>36</v>
      </c>
      <c r="AL8" s="104">
        <v>37</v>
      </c>
      <c r="AM8" s="104">
        <v>38</v>
      </c>
      <c r="AN8" s="104">
        <v>39</v>
      </c>
      <c r="AO8" s="104">
        <v>40</v>
      </c>
      <c r="AP8" s="104">
        <v>41</v>
      </c>
      <c r="AQ8" s="104">
        <v>42</v>
      </c>
      <c r="AR8" s="104">
        <v>43</v>
      </c>
      <c r="AS8" s="104">
        <v>44</v>
      </c>
      <c r="AT8" s="104">
        <v>45</v>
      </c>
      <c r="AU8" s="104">
        <v>46</v>
      </c>
      <c r="AV8" s="104">
        <v>47</v>
      </c>
      <c r="AW8" s="104">
        <v>48</v>
      </c>
      <c r="AX8" s="104">
        <v>49</v>
      </c>
      <c r="AY8" s="104">
        <v>50</v>
      </c>
      <c r="AZ8" s="104">
        <v>51</v>
      </c>
      <c r="BA8" s="104">
        <v>52</v>
      </c>
      <c r="BB8" s="104">
        <v>53</v>
      </c>
      <c r="BC8" s="104">
        <v>54</v>
      </c>
      <c r="BD8" s="104">
        <v>55</v>
      </c>
      <c r="BE8" s="104">
        <v>53</v>
      </c>
      <c r="BF8" s="104">
        <v>54</v>
      </c>
      <c r="BG8" s="104">
        <v>55</v>
      </c>
      <c r="BH8" s="104">
        <v>56</v>
      </c>
      <c r="BI8" s="104">
        <v>56</v>
      </c>
      <c r="BJ8" s="104">
        <v>57</v>
      </c>
      <c r="BK8" s="104">
        <v>58</v>
      </c>
      <c r="BL8" s="104">
        <v>59</v>
      </c>
      <c r="BM8" s="104">
        <f>BL8+1</f>
        <v>60</v>
      </c>
      <c r="BN8" s="104">
        <f>BM8+1</f>
        <v>61</v>
      </c>
      <c r="BO8" s="104">
        <f>BN8+1</f>
        <v>62</v>
      </c>
      <c r="BP8" s="104">
        <f>BO8+1</f>
        <v>63</v>
      </c>
      <c r="BQ8" s="104">
        <f>BP8+1</f>
        <v>64</v>
      </c>
    </row>
    <row r="9" spans="1:69" s="174" customFormat="1" ht="20.25" customHeight="1">
      <c r="A9" s="170" t="s">
        <v>80</v>
      </c>
      <c r="B9" s="168">
        <f>SUM(B10:B27)</f>
        <v>29653</v>
      </c>
      <c r="C9" s="168">
        <f>SUM(C10:C27)</f>
        <v>27544</v>
      </c>
      <c r="D9" s="169">
        <f aca="true" t="shared" si="0" ref="D9:D27">C9/B9*100</f>
        <v>92.88773479917715</v>
      </c>
      <c r="E9" s="168">
        <f aca="true" t="shared" si="1" ref="E9:E27">C9-B9</f>
        <v>-2109</v>
      </c>
      <c r="F9" s="168">
        <f>SUM(F10:F27)</f>
        <v>20453</v>
      </c>
      <c r="G9" s="168">
        <f>SUM(G10:G27)</f>
        <v>19365</v>
      </c>
      <c r="H9" s="169">
        <f aca="true" t="shared" si="2" ref="H9:H27">G9/F9*100</f>
        <v>94.68048697012664</v>
      </c>
      <c r="I9" s="168">
        <f aca="true" t="shared" si="3" ref="I9:I27">G9-F9</f>
        <v>-1088</v>
      </c>
      <c r="J9" s="168">
        <f>SUM(J10:J27)</f>
        <v>25196</v>
      </c>
      <c r="K9" s="168">
        <f>SUM(K10:K27)</f>
        <v>27464</v>
      </c>
      <c r="L9" s="169">
        <f aca="true" t="shared" si="4" ref="L9:L27">K9/J9*100</f>
        <v>109.00142879822195</v>
      </c>
      <c r="M9" s="168">
        <f aca="true" t="shared" si="5" ref="M9:M27">K9-J9</f>
        <v>2268</v>
      </c>
      <c r="N9" s="168">
        <f>SUM(N10:N27)</f>
        <v>14012</v>
      </c>
      <c r="O9" s="168">
        <f>SUM(O10:O27)</f>
        <v>16659</v>
      </c>
      <c r="P9" s="171">
        <f aca="true" t="shared" si="6" ref="P9:P27">O9/N9*100</f>
        <v>118.89095061375963</v>
      </c>
      <c r="Q9" s="168">
        <f aca="true" t="shared" si="7" ref="Q9:Q27">O9-N9</f>
        <v>2647</v>
      </c>
      <c r="R9" s="168">
        <f>SUM(R10:R27)</f>
        <v>3728</v>
      </c>
      <c r="S9" s="168">
        <f>SUM(S10:S27)</f>
        <v>3689</v>
      </c>
      <c r="T9" s="171">
        <f aca="true" t="shared" si="8" ref="T9:T27">S9/R9*100</f>
        <v>98.9538626609442</v>
      </c>
      <c r="U9" s="168">
        <f aca="true" t="shared" si="9" ref="U9:U27">S9-R9</f>
        <v>-39</v>
      </c>
      <c r="V9" s="168">
        <f>SUM(V10:V27)</f>
        <v>109406</v>
      </c>
      <c r="W9" s="168">
        <f>SUM(W10:W27)</f>
        <v>127410</v>
      </c>
      <c r="X9" s="169">
        <f aca="true" t="shared" si="10" ref="X9:X27">W9/V9*100</f>
        <v>116.45613586092169</v>
      </c>
      <c r="Y9" s="168">
        <f aca="true" t="shared" si="11" ref="Y9:Y27">W9-V9</f>
        <v>18004</v>
      </c>
      <c r="Z9" s="168">
        <f>SUM(Z10:Z27)</f>
        <v>29152</v>
      </c>
      <c r="AA9" s="168">
        <f>SUM(AA10:AA27)</f>
        <v>27066</v>
      </c>
      <c r="AB9" s="169">
        <f aca="true" t="shared" si="12" ref="AB9:AB27">AA9/Z9*100</f>
        <v>92.84440175631174</v>
      </c>
      <c r="AC9" s="168">
        <f aca="true" t="shared" si="13" ref="AC9:AC27">AA9-Z9</f>
        <v>-2086</v>
      </c>
      <c r="AD9" s="168">
        <f>SUM(AD10:AD27)</f>
        <v>45187</v>
      </c>
      <c r="AE9" s="168">
        <f>SUM(AE10:AE27)</f>
        <v>49826</v>
      </c>
      <c r="AF9" s="169">
        <f aca="true" t="shared" si="14" ref="AF9:AF27">AE9/AD9*100</f>
        <v>110.26622701219378</v>
      </c>
      <c r="AG9" s="168">
        <f aca="true" t="shared" si="15" ref="AG9:AG27">AE9-AD9</f>
        <v>4639</v>
      </c>
      <c r="AH9" s="168">
        <f>SUM(AH10:AH27)</f>
        <v>7318</v>
      </c>
      <c r="AI9" s="168">
        <f>SUM(AI10:AI27)</f>
        <v>7389</v>
      </c>
      <c r="AJ9" s="171">
        <f aca="true" t="shared" si="16" ref="AJ9:AJ27">AI9/AH9*100</f>
        <v>100.97021044001093</v>
      </c>
      <c r="AK9" s="168">
        <f aca="true" t="shared" si="17" ref="AK9:AK27">AI9-AH9</f>
        <v>71</v>
      </c>
      <c r="AL9" s="172">
        <f>SUM(AL10:AL27)</f>
        <v>6972</v>
      </c>
      <c r="AM9" s="172">
        <f>SUM(AM10:AM27)</f>
        <v>8463</v>
      </c>
      <c r="AN9" s="173">
        <f>ROUND(AM9/AL9*100,1)</f>
        <v>121.4</v>
      </c>
      <c r="AO9" s="172">
        <f aca="true" t="shared" si="18" ref="AO9:AO27">AM9-AL9</f>
        <v>1491</v>
      </c>
      <c r="AP9" s="168">
        <f>SUM(AP10:AP27)</f>
        <v>35780</v>
      </c>
      <c r="AQ9" s="168">
        <f>SUM(AQ10:AQ27)</f>
        <v>41477</v>
      </c>
      <c r="AR9" s="171">
        <f aca="true" t="shared" si="19" ref="AR9:AR27">ROUND(AQ9/AP9*100,1)</f>
        <v>115.9</v>
      </c>
      <c r="AS9" s="168">
        <f aca="true" t="shared" si="20" ref="AS9:AS27">AQ9-AP9</f>
        <v>5697</v>
      </c>
      <c r="AT9" s="168">
        <f>SUM(AT10:AT27)</f>
        <v>8179</v>
      </c>
      <c r="AU9" s="168">
        <f>SUM(AU10:AU27)</f>
        <v>7834</v>
      </c>
      <c r="AV9" s="171">
        <f aca="true" t="shared" si="21" ref="AV9:AV27">AU9/AT9*100</f>
        <v>95.7818804254799</v>
      </c>
      <c r="AW9" s="168">
        <f aca="true" t="shared" si="22" ref="AW9:AW27">AU9-AT9</f>
        <v>-345</v>
      </c>
      <c r="AX9" s="168">
        <f>SUM(AX10:AX27)</f>
        <v>6503</v>
      </c>
      <c r="AY9" s="168">
        <f>SUM(AY10:AY27)</f>
        <v>6357</v>
      </c>
      <c r="AZ9" s="171">
        <f>AY9/AX9*100</f>
        <v>97.75488236198677</v>
      </c>
      <c r="BA9" s="168">
        <f aca="true" t="shared" si="23" ref="BA9:BA27">AY9-AX9</f>
        <v>-146</v>
      </c>
      <c r="BB9" s="168">
        <v>1742</v>
      </c>
      <c r="BC9" s="168">
        <v>1957</v>
      </c>
      <c r="BD9" s="168">
        <f aca="true" t="shared" si="24" ref="BD9:BD27">BC9-BB9</f>
        <v>215</v>
      </c>
      <c r="BE9" s="154">
        <v>2088</v>
      </c>
      <c r="BF9" s="154">
        <v>2577</v>
      </c>
      <c r="BG9" s="154">
        <f>BF9-BE9</f>
        <v>489</v>
      </c>
      <c r="BH9" s="168">
        <f>SUM(BH10:BH27)</f>
        <v>1693</v>
      </c>
      <c r="BI9" s="168">
        <f>SUM(BI10:BI27)</f>
        <v>2227</v>
      </c>
      <c r="BJ9" s="168">
        <f>SUM(BJ10:BJ27)</f>
        <v>2582</v>
      </c>
      <c r="BK9" s="171">
        <f>BJ9/BI9*100</f>
        <v>115.94072743601258</v>
      </c>
      <c r="BL9" s="168">
        <f>BJ9-BI9</f>
        <v>355</v>
      </c>
      <c r="BM9" s="168">
        <v>610</v>
      </c>
      <c r="BN9" s="168">
        <v>4100.07</v>
      </c>
      <c r="BO9" s="168">
        <v>5460</v>
      </c>
      <c r="BP9" s="136">
        <f>BO9/BN9*100</f>
        <v>133.16845809949587</v>
      </c>
      <c r="BQ9" s="137">
        <f>BO9-BN9</f>
        <v>1359.9300000000003</v>
      </c>
    </row>
    <row r="10" spans="1:69" s="105" customFormat="1" ht="20.25" customHeight="1">
      <c r="A10" s="133" t="s">
        <v>65</v>
      </c>
      <c r="B10" s="134">
        <v>1699</v>
      </c>
      <c r="C10" s="135">
        <v>1671</v>
      </c>
      <c r="D10" s="136">
        <f t="shared" si="0"/>
        <v>98.35197174808711</v>
      </c>
      <c r="E10" s="137">
        <f t="shared" si="1"/>
        <v>-28</v>
      </c>
      <c r="F10" s="134">
        <v>1086</v>
      </c>
      <c r="G10" s="134">
        <v>1126</v>
      </c>
      <c r="H10" s="136">
        <f t="shared" si="2"/>
        <v>103.68324125230201</v>
      </c>
      <c r="I10" s="137">
        <f t="shared" si="3"/>
        <v>40</v>
      </c>
      <c r="J10" s="134">
        <v>1189</v>
      </c>
      <c r="K10" s="134">
        <v>1226</v>
      </c>
      <c r="L10" s="136">
        <f t="shared" si="4"/>
        <v>103.11185870479393</v>
      </c>
      <c r="M10" s="137">
        <f t="shared" si="5"/>
        <v>37</v>
      </c>
      <c r="N10" s="138">
        <v>600</v>
      </c>
      <c r="O10" s="134">
        <v>571</v>
      </c>
      <c r="P10" s="139">
        <f t="shared" si="6"/>
        <v>95.16666666666667</v>
      </c>
      <c r="Q10" s="140">
        <f t="shared" si="7"/>
        <v>-29</v>
      </c>
      <c r="R10" s="134">
        <v>214</v>
      </c>
      <c r="S10" s="138">
        <v>215</v>
      </c>
      <c r="T10" s="139">
        <f t="shared" si="8"/>
        <v>100.46728971962618</v>
      </c>
      <c r="U10" s="137">
        <f t="shared" si="9"/>
        <v>1</v>
      </c>
      <c r="V10" s="134">
        <v>4854</v>
      </c>
      <c r="W10" s="134">
        <v>5273</v>
      </c>
      <c r="X10" s="136">
        <f t="shared" si="10"/>
        <v>108.63205603625876</v>
      </c>
      <c r="Y10" s="137">
        <f t="shared" si="11"/>
        <v>419</v>
      </c>
      <c r="Z10" s="134">
        <v>1677</v>
      </c>
      <c r="AA10" s="134">
        <v>1643</v>
      </c>
      <c r="AB10" s="136">
        <f t="shared" si="12"/>
        <v>97.97257006559332</v>
      </c>
      <c r="AC10" s="137">
        <f t="shared" si="13"/>
        <v>-34</v>
      </c>
      <c r="AD10" s="134">
        <v>1518</v>
      </c>
      <c r="AE10" s="135">
        <v>1980</v>
      </c>
      <c r="AF10" s="136">
        <f t="shared" si="14"/>
        <v>130.43478260869566</v>
      </c>
      <c r="AG10" s="137">
        <f t="shared" si="15"/>
        <v>462</v>
      </c>
      <c r="AH10" s="134">
        <v>434</v>
      </c>
      <c r="AI10" s="134">
        <v>359</v>
      </c>
      <c r="AJ10" s="139">
        <f t="shared" si="16"/>
        <v>82.7188940092166</v>
      </c>
      <c r="AK10" s="137">
        <f t="shared" si="17"/>
        <v>-75</v>
      </c>
      <c r="AL10" s="141">
        <v>322</v>
      </c>
      <c r="AM10" s="141">
        <v>359</v>
      </c>
      <c r="AN10" s="142">
        <f aca="true" t="shared" si="25" ref="AN10:AN27">ROUND(AM10/AL10*100,1)</f>
        <v>111.5</v>
      </c>
      <c r="AO10" s="143">
        <f t="shared" si="18"/>
        <v>37</v>
      </c>
      <c r="AP10" s="144">
        <v>1178</v>
      </c>
      <c r="AQ10" s="134">
        <v>1221</v>
      </c>
      <c r="AR10" s="139">
        <f t="shared" si="19"/>
        <v>103.7</v>
      </c>
      <c r="AS10" s="137">
        <f t="shared" si="20"/>
        <v>43</v>
      </c>
      <c r="AT10" s="134">
        <v>545</v>
      </c>
      <c r="AU10" s="134">
        <v>482</v>
      </c>
      <c r="AV10" s="139">
        <f t="shared" si="21"/>
        <v>88.44036697247707</v>
      </c>
      <c r="AW10" s="137">
        <f t="shared" si="22"/>
        <v>-63</v>
      </c>
      <c r="AX10" s="134">
        <v>479</v>
      </c>
      <c r="AY10" s="134">
        <v>424</v>
      </c>
      <c r="AZ10" s="139">
        <f aca="true" t="shared" si="26" ref="AZ10:AZ27">AY10/AX10*100</f>
        <v>88.51774530271399</v>
      </c>
      <c r="BA10" s="137">
        <f t="shared" si="23"/>
        <v>-55</v>
      </c>
      <c r="BB10" s="145">
        <v>1667.8125</v>
      </c>
      <c r="BC10" s="134">
        <v>1925.9856630824372</v>
      </c>
      <c r="BD10" s="137">
        <f t="shared" si="24"/>
        <v>258.1731630824372</v>
      </c>
      <c r="BE10" s="145">
        <v>2028.0453257790368</v>
      </c>
      <c r="BF10" s="134">
        <v>2747.9885057471265</v>
      </c>
      <c r="BG10" s="154">
        <f aca="true" t="shared" si="27" ref="BG10:BG27">BF10-BE10</f>
        <v>719.9431799680897</v>
      </c>
      <c r="BH10" s="134">
        <v>19</v>
      </c>
      <c r="BI10" s="134">
        <v>28</v>
      </c>
      <c r="BJ10" s="134">
        <v>28</v>
      </c>
      <c r="BK10" s="171">
        <f aca="true" t="shared" si="28" ref="BK10:BK27">BJ10/BI10*100</f>
        <v>100</v>
      </c>
      <c r="BL10" s="168">
        <f aca="true" t="shared" si="29" ref="BL10:BL27">BJ10-BI10</f>
        <v>0</v>
      </c>
      <c r="BM10" s="168" t="s">
        <v>4</v>
      </c>
      <c r="BN10" s="134">
        <v>5200</v>
      </c>
      <c r="BO10" s="134">
        <v>4879.25</v>
      </c>
      <c r="BP10" s="136">
        <f aca="true" t="shared" si="30" ref="BP10:BP27">BO10/BN10*100</f>
        <v>93.83173076923077</v>
      </c>
      <c r="BQ10" s="137">
        <f aca="true" t="shared" si="31" ref="BQ10:BQ27">BO10-BN10</f>
        <v>-320.75</v>
      </c>
    </row>
    <row r="11" spans="1:69" s="105" customFormat="1" ht="20.25" customHeight="1">
      <c r="A11" s="133" t="s">
        <v>66</v>
      </c>
      <c r="B11" s="134">
        <v>785</v>
      </c>
      <c r="C11" s="135">
        <v>810</v>
      </c>
      <c r="D11" s="136">
        <f t="shared" si="0"/>
        <v>103.18471337579618</v>
      </c>
      <c r="E11" s="137">
        <f t="shared" si="1"/>
        <v>25</v>
      </c>
      <c r="F11" s="134">
        <v>563</v>
      </c>
      <c r="G11" s="134">
        <v>616</v>
      </c>
      <c r="H11" s="136">
        <f t="shared" si="2"/>
        <v>109.41385435168738</v>
      </c>
      <c r="I11" s="137">
        <f t="shared" si="3"/>
        <v>53</v>
      </c>
      <c r="J11" s="134">
        <v>517</v>
      </c>
      <c r="K11" s="134">
        <v>679</v>
      </c>
      <c r="L11" s="136">
        <f t="shared" si="4"/>
        <v>131.33462282398455</v>
      </c>
      <c r="M11" s="137">
        <f t="shared" si="5"/>
        <v>162</v>
      </c>
      <c r="N11" s="138">
        <v>170</v>
      </c>
      <c r="O11" s="134">
        <v>348</v>
      </c>
      <c r="P11" s="139">
        <f t="shared" si="6"/>
        <v>204.70588235294116</v>
      </c>
      <c r="Q11" s="140">
        <f t="shared" si="7"/>
        <v>178</v>
      </c>
      <c r="R11" s="134">
        <v>168</v>
      </c>
      <c r="S11" s="138">
        <v>164</v>
      </c>
      <c r="T11" s="139">
        <f t="shared" si="8"/>
        <v>97.61904761904762</v>
      </c>
      <c r="U11" s="137">
        <f t="shared" si="9"/>
        <v>-4</v>
      </c>
      <c r="V11" s="134">
        <v>2833</v>
      </c>
      <c r="W11" s="134">
        <v>3991</v>
      </c>
      <c r="X11" s="136">
        <f t="shared" si="10"/>
        <v>140.87539710554182</v>
      </c>
      <c r="Y11" s="137">
        <f t="shared" si="11"/>
        <v>1158</v>
      </c>
      <c r="Z11" s="134">
        <v>779</v>
      </c>
      <c r="AA11" s="134">
        <v>804</v>
      </c>
      <c r="AB11" s="136">
        <f t="shared" si="12"/>
        <v>103.20924261874198</v>
      </c>
      <c r="AC11" s="137">
        <f t="shared" si="13"/>
        <v>25</v>
      </c>
      <c r="AD11" s="134">
        <v>1255</v>
      </c>
      <c r="AE11" s="135">
        <v>1451</v>
      </c>
      <c r="AF11" s="136">
        <f t="shared" si="14"/>
        <v>115.61752988047809</v>
      </c>
      <c r="AG11" s="137">
        <f t="shared" si="15"/>
        <v>196</v>
      </c>
      <c r="AH11" s="134">
        <v>186</v>
      </c>
      <c r="AI11" s="134">
        <v>156</v>
      </c>
      <c r="AJ11" s="139">
        <f t="shared" si="16"/>
        <v>83.87096774193549</v>
      </c>
      <c r="AK11" s="137">
        <f t="shared" si="17"/>
        <v>-30</v>
      </c>
      <c r="AL11" s="141">
        <v>152</v>
      </c>
      <c r="AM11" s="141">
        <v>157</v>
      </c>
      <c r="AN11" s="142">
        <f t="shared" si="25"/>
        <v>103.3</v>
      </c>
      <c r="AO11" s="143">
        <f t="shared" si="18"/>
        <v>5</v>
      </c>
      <c r="AP11" s="144">
        <v>546</v>
      </c>
      <c r="AQ11" s="134">
        <v>727</v>
      </c>
      <c r="AR11" s="139">
        <f t="shared" si="19"/>
        <v>133.2</v>
      </c>
      <c r="AS11" s="137">
        <f t="shared" si="20"/>
        <v>181</v>
      </c>
      <c r="AT11" s="134">
        <v>194</v>
      </c>
      <c r="AU11" s="134">
        <v>280</v>
      </c>
      <c r="AV11" s="139">
        <f t="shared" si="21"/>
        <v>144.3298969072165</v>
      </c>
      <c r="AW11" s="137">
        <f t="shared" si="22"/>
        <v>86</v>
      </c>
      <c r="AX11" s="134">
        <v>162</v>
      </c>
      <c r="AY11" s="134">
        <v>245</v>
      </c>
      <c r="AZ11" s="139">
        <f t="shared" si="26"/>
        <v>151.23456790123458</v>
      </c>
      <c r="BA11" s="137">
        <f t="shared" si="23"/>
        <v>83</v>
      </c>
      <c r="BB11" s="145">
        <v>1438.5714285714287</v>
      </c>
      <c r="BC11" s="134">
        <v>2051.4588859416444</v>
      </c>
      <c r="BD11" s="137">
        <f t="shared" si="24"/>
        <v>612.8874573702158</v>
      </c>
      <c r="BE11" s="132">
        <v>1748.1818181818182</v>
      </c>
      <c r="BF11" s="23">
        <v>2338.6666666666665</v>
      </c>
      <c r="BG11" s="154">
        <f t="shared" si="27"/>
        <v>590.4848484848483</v>
      </c>
      <c r="BH11" s="134">
        <v>58</v>
      </c>
      <c r="BI11" s="134">
        <v>22</v>
      </c>
      <c r="BJ11" s="134">
        <v>27</v>
      </c>
      <c r="BK11" s="127">
        <f t="shared" si="28"/>
        <v>122.72727272727273</v>
      </c>
      <c r="BL11" s="126">
        <f t="shared" si="29"/>
        <v>5</v>
      </c>
      <c r="BM11" s="168" t="s">
        <v>4</v>
      </c>
      <c r="BN11" s="23">
        <v>3435.45</v>
      </c>
      <c r="BO11" s="23">
        <v>5113.26</v>
      </c>
      <c r="BP11" s="20">
        <f t="shared" si="30"/>
        <v>148.83814347465398</v>
      </c>
      <c r="BQ11" s="19">
        <f t="shared" si="31"/>
        <v>1677.8100000000004</v>
      </c>
    </row>
    <row r="12" spans="1:69" ht="20.25" customHeight="1">
      <c r="A12" s="128" t="s">
        <v>67</v>
      </c>
      <c r="B12" s="23">
        <v>791</v>
      </c>
      <c r="C12" s="129">
        <v>603</v>
      </c>
      <c r="D12" s="20">
        <f t="shared" si="0"/>
        <v>76.23261694058155</v>
      </c>
      <c r="E12" s="19">
        <f t="shared" si="1"/>
        <v>-188</v>
      </c>
      <c r="F12" s="23">
        <v>510</v>
      </c>
      <c r="G12" s="23">
        <v>434</v>
      </c>
      <c r="H12" s="20">
        <f t="shared" si="2"/>
        <v>85.09803921568627</v>
      </c>
      <c r="I12" s="19">
        <f t="shared" si="3"/>
        <v>-76</v>
      </c>
      <c r="J12" s="23">
        <v>707</v>
      </c>
      <c r="K12" s="23">
        <v>764</v>
      </c>
      <c r="L12" s="20">
        <f t="shared" si="4"/>
        <v>108.06223479490806</v>
      </c>
      <c r="M12" s="19">
        <f t="shared" si="5"/>
        <v>57</v>
      </c>
      <c r="N12" s="24">
        <v>432</v>
      </c>
      <c r="O12" s="23">
        <v>484</v>
      </c>
      <c r="P12" s="21">
        <f t="shared" si="6"/>
        <v>112.03703703703705</v>
      </c>
      <c r="Q12" s="22">
        <f t="shared" si="7"/>
        <v>52</v>
      </c>
      <c r="R12" s="23">
        <v>98</v>
      </c>
      <c r="S12" s="24">
        <v>109</v>
      </c>
      <c r="T12" s="21">
        <f t="shared" si="8"/>
        <v>111.22448979591837</v>
      </c>
      <c r="U12" s="19">
        <f t="shared" si="9"/>
        <v>11</v>
      </c>
      <c r="V12" s="23">
        <v>3637</v>
      </c>
      <c r="W12" s="23">
        <v>4504</v>
      </c>
      <c r="X12" s="20">
        <f t="shared" si="10"/>
        <v>123.8383282925488</v>
      </c>
      <c r="Y12" s="19">
        <f t="shared" si="11"/>
        <v>867</v>
      </c>
      <c r="Z12" s="23">
        <v>784</v>
      </c>
      <c r="AA12" s="23">
        <v>601</v>
      </c>
      <c r="AB12" s="20">
        <f t="shared" si="12"/>
        <v>76.65816326530613</v>
      </c>
      <c r="AC12" s="19">
        <f t="shared" si="13"/>
        <v>-183</v>
      </c>
      <c r="AD12" s="23">
        <v>1585</v>
      </c>
      <c r="AE12" s="129">
        <v>2587</v>
      </c>
      <c r="AF12" s="20">
        <f t="shared" si="14"/>
        <v>163.21766561514195</v>
      </c>
      <c r="AG12" s="19">
        <f t="shared" si="15"/>
        <v>1002</v>
      </c>
      <c r="AH12" s="23">
        <v>193</v>
      </c>
      <c r="AI12" s="23">
        <v>201</v>
      </c>
      <c r="AJ12" s="21">
        <f t="shared" si="16"/>
        <v>104.14507772020724</v>
      </c>
      <c r="AK12" s="19">
        <f t="shared" si="17"/>
        <v>8</v>
      </c>
      <c r="AL12" s="25">
        <v>238</v>
      </c>
      <c r="AM12" s="25">
        <v>261</v>
      </c>
      <c r="AN12" s="130">
        <f t="shared" si="25"/>
        <v>109.7</v>
      </c>
      <c r="AO12" s="131">
        <f t="shared" si="18"/>
        <v>23</v>
      </c>
      <c r="AP12" s="26">
        <v>723</v>
      </c>
      <c r="AQ12" s="23">
        <v>783</v>
      </c>
      <c r="AR12" s="21">
        <f t="shared" si="19"/>
        <v>108.3</v>
      </c>
      <c r="AS12" s="19">
        <f t="shared" si="20"/>
        <v>60</v>
      </c>
      <c r="AT12" s="23">
        <v>169</v>
      </c>
      <c r="AU12" s="23">
        <v>156</v>
      </c>
      <c r="AV12" s="21">
        <f t="shared" si="21"/>
        <v>92.3076923076923</v>
      </c>
      <c r="AW12" s="19">
        <f t="shared" si="22"/>
        <v>-13</v>
      </c>
      <c r="AX12" s="23">
        <v>149</v>
      </c>
      <c r="AY12" s="23">
        <v>136</v>
      </c>
      <c r="AZ12" s="21">
        <f t="shared" si="26"/>
        <v>91.2751677852349</v>
      </c>
      <c r="BA12" s="19">
        <f t="shared" si="23"/>
        <v>-13</v>
      </c>
      <c r="BB12" s="132">
        <v>1627.8985507246377</v>
      </c>
      <c r="BC12" s="23">
        <v>1961.0389610389611</v>
      </c>
      <c r="BD12" s="19">
        <f t="shared" si="24"/>
        <v>333.1404103143234</v>
      </c>
      <c r="BE12" s="132">
        <v>1817.7570093457944</v>
      </c>
      <c r="BF12" s="23">
        <v>2191.919191919192</v>
      </c>
      <c r="BG12" s="154">
        <f t="shared" si="27"/>
        <v>374.1621825733978</v>
      </c>
      <c r="BH12" s="23">
        <v>12</v>
      </c>
      <c r="BI12" s="23">
        <v>2</v>
      </c>
      <c r="BJ12" s="23">
        <v>12</v>
      </c>
      <c r="BK12" s="127">
        <f t="shared" si="28"/>
        <v>600</v>
      </c>
      <c r="BL12" s="126">
        <f t="shared" si="29"/>
        <v>10</v>
      </c>
      <c r="BM12" s="168" t="s">
        <v>4</v>
      </c>
      <c r="BN12" s="23">
        <v>3350</v>
      </c>
      <c r="BO12" s="23">
        <v>4611.5</v>
      </c>
      <c r="BP12" s="20">
        <f t="shared" si="30"/>
        <v>137.65671641791045</v>
      </c>
      <c r="BQ12" s="19">
        <f t="shared" si="31"/>
        <v>1261.5</v>
      </c>
    </row>
    <row r="13" spans="1:69" ht="20.25" customHeight="1">
      <c r="A13" s="128" t="s">
        <v>68</v>
      </c>
      <c r="B13" s="23">
        <v>2014</v>
      </c>
      <c r="C13" s="129">
        <v>1706</v>
      </c>
      <c r="D13" s="20">
        <f t="shared" si="0"/>
        <v>84.70705064548163</v>
      </c>
      <c r="E13" s="19">
        <f t="shared" si="1"/>
        <v>-308</v>
      </c>
      <c r="F13" s="23">
        <v>1370</v>
      </c>
      <c r="G13" s="23">
        <v>1211</v>
      </c>
      <c r="H13" s="20">
        <f t="shared" si="2"/>
        <v>88.39416058394161</v>
      </c>
      <c r="I13" s="19">
        <f t="shared" si="3"/>
        <v>-159</v>
      </c>
      <c r="J13" s="23">
        <v>1634</v>
      </c>
      <c r="K13" s="23">
        <v>1745</v>
      </c>
      <c r="L13" s="20">
        <f t="shared" si="4"/>
        <v>106.79314565483476</v>
      </c>
      <c r="M13" s="19">
        <f t="shared" si="5"/>
        <v>111</v>
      </c>
      <c r="N13" s="24">
        <v>764</v>
      </c>
      <c r="O13" s="23">
        <v>1123</v>
      </c>
      <c r="P13" s="21">
        <f t="shared" si="6"/>
        <v>146.9895287958115</v>
      </c>
      <c r="Q13" s="22">
        <f t="shared" si="7"/>
        <v>359</v>
      </c>
      <c r="R13" s="23">
        <v>331</v>
      </c>
      <c r="S13" s="24">
        <v>349</v>
      </c>
      <c r="T13" s="21">
        <f t="shared" si="8"/>
        <v>105.4380664652568</v>
      </c>
      <c r="U13" s="19">
        <f t="shared" si="9"/>
        <v>18</v>
      </c>
      <c r="V13" s="23">
        <v>4066</v>
      </c>
      <c r="W13" s="23">
        <v>4627</v>
      </c>
      <c r="X13" s="20">
        <f t="shared" si="10"/>
        <v>113.79734382685686</v>
      </c>
      <c r="Y13" s="19">
        <f t="shared" si="11"/>
        <v>561</v>
      </c>
      <c r="Z13" s="23">
        <v>1996</v>
      </c>
      <c r="AA13" s="23">
        <v>1684</v>
      </c>
      <c r="AB13" s="20">
        <f t="shared" si="12"/>
        <v>84.3687374749499</v>
      </c>
      <c r="AC13" s="19">
        <f t="shared" si="13"/>
        <v>-312</v>
      </c>
      <c r="AD13" s="23">
        <v>1011</v>
      </c>
      <c r="AE13" s="129">
        <v>911</v>
      </c>
      <c r="AF13" s="20">
        <f t="shared" si="14"/>
        <v>90.10880316518298</v>
      </c>
      <c r="AG13" s="19">
        <f t="shared" si="15"/>
        <v>-100</v>
      </c>
      <c r="AH13" s="23">
        <v>442</v>
      </c>
      <c r="AI13" s="23">
        <v>427</v>
      </c>
      <c r="AJ13" s="21">
        <f t="shared" si="16"/>
        <v>96.60633484162896</v>
      </c>
      <c r="AK13" s="19">
        <f t="shared" si="17"/>
        <v>-15</v>
      </c>
      <c r="AL13" s="25">
        <v>400</v>
      </c>
      <c r="AM13" s="25">
        <v>492</v>
      </c>
      <c r="AN13" s="130">
        <f t="shared" si="25"/>
        <v>123</v>
      </c>
      <c r="AO13" s="131">
        <f t="shared" si="18"/>
        <v>92</v>
      </c>
      <c r="AP13" s="26">
        <v>1510</v>
      </c>
      <c r="AQ13" s="23">
        <v>1866</v>
      </c>
      <c r="AR13" s="21">
        <f t="shared" si="19"/>
        <v>123.6</v>
      </c>
      <c r="AS13" s="19">
        <f t="shared" si="20"/>
        <v>356</v>
      </c>
      <c r="AT13" s="23">
        <v>495</v>
      </c>
      <c r="AU13" s="23">
        <v>467</v>
      </c>
      <c r="AV13" s="21">
        <f t="shared" si="21"/>
        <v>94.34343434343434</v>
      </c>
      <c r="AW13" s="19">
        <f t="shared" si="22"/>
        <v>-28</v>
      </c>
      <c r="AX13" s="23">
        <v>365</v>
      </c>
      <c r="AY13" s="23">
        <v>378</v>
      </c>
      <c r="AZ13" s="21">
        <f t="shared" si="26"/>
        <v>103.56164383561644</v>
      </c>
      <c r="BA13" s="19">
        <f t="shared" si="23"/>
        <v>13</v>
      </c>
      <c r="BB13" s="132">
        <v>1501.797385620915</v>
      </c>
      <c r="BC13" s="23">
        <v>1592.4812030075188</v>
      </c>
      <c r="BD13" s="19">
        <f t="shared" si="24"/>
        <v>90.68381738660378</v>
      </c>
      <c r="BE13" s="132">
        <v>1620.872274143302</v>
      </c>
      <c r="BF13" s="23">
        <v>2226.573426573427</v>
      </c>
      <c r="BG13" s="154">
        <f t="shared" si="27"/>
        <v>605.7011524301247</v>
      </c>
      <c r="BH13" s="23">
        <v>22</v>
      </c>
      <c r="BI13" s="23">
        <v>11</v>
      </c>
      <c r="BJ13" s="23">
        <v>13</v>
      </c>
      <c r="BK13" s="127">
        <f t="shared" si="28"/>
        <v>118.18181818181819</v>
      </c>
      <c r="BL13" s="126">
        <f t="shared" si="29"/>
        <v>2</v>
      </c>
      <c r="BM13" s="168" t="s">
        <v>4</v>
      </c>
      <c r="BN13" s="23">
        <v>4870.55</v>
      </c>
      <c r="BO13" s="23">
        <v>4441.23</v>
      </c>
      <c r="BP13" s="20">
        <f t="shared" si="30"/>
        <v>91.18538974037838</v>
      </c>
      <c r="BQ13" s="19">
        <f t="shared" si="31"/>
        <v>-429.3200000000006</v>
      </c>
    </row>
    <row r="14" spans="1:69" s="14" customFormat="1" ht="20.25" customHeight="1">
      <c r="A14" s="128" t="s">
        <v>69</v>
      </c>
      <c r="B14" s="23">
        <v>678</v>
      </c>
      <c r="C14" s="129">
        <v>542</v>
      </c>
      <c r="D14" s="20">
        <f t="shared" si="0"/>
        <v>79.9410029498525</v>
      </c>
      <c r="E14" s="19">
        <f t="shared" si="1"/>
        <v>-136</v>
      </c>
      <c r="F14" s="23">
        <v>458</v>
      </c>
      <c r="G14" s="23">
        <v>373</v>
      </c>
      <c r="H14" s="20">
        <f t="shared" si="2"/>
        <v>81.4410480349345</v>
      </c>
      <c r="I14" s="19">
        <f t="shared" si="3"/>
        <v>-85</v>
      </c>
      <c r="J14" s="23">
        <v>502</v>
      </c>
      <c r="K14" s="23">
        <v>497</v>
      </c>
      <c r="L14" s="20">
        <f t="shared" si="4"/>
        <v>99.00398406374502</v>
      </c>
      <c r="M14" s="19">
        <f t="shared" si="5"/>
        <v>-5</v>
      </c>
      <c r="N14" s="24">
        <v>213</v>
      </c>
      <c r="O14" s="23">
        <v>280</v>
      </c>
      <c r="P14" s="21">
        <f t="shared" si="6"/>
        <v>131.45539906103286</v>
      </c>
      <c r="Q14" s="22">
        <f t="shared" si="7"/>
        <v>67</v>
      </c>
      <c r="R14" s="23">
        <v>151</v>
      </c>
      <c r="S14" s="24">
        <v>103</v>
      </c>
      <c r="T14" s="21">
        <f t="shared" si="8"/>
        <v>68.21192052980133</v>
      </c>
      <c r="U14" s="19">
        <f t="shared" si="9"/>
        <v>-48</v>
      </c>
      <c r="V14" s="23">
        <v>2122</v>
      </c>
      <c r="W14" s="23">
        <v>3013</v>
      </c>
      <c r="X14" s="20">
        <f t="shared" si="10"/>
        <v>141.98868991517438</v>
      </c>
      <c r="Y14" s="19">
        <f t="shared" si="11"/>
        <v>891</v>
      </c>
      <c r="Z14" s="23">
        <v>661</v>
      </c>
      <c r="AA14" s="23">
        <v>527</v>
      </c>
      <c r="AB14" s="20">
        <f t="shared" si="12"/>
        <v>79.72768532526476</v>
      </c>
      <c r="AC14" s="19">
        <f t="shared" si="13"/>
        <v>-134</v>
      </c>
      <c r="AD14" s="23">
        <v>797</v>
      </c>
      <c r="AE14" s="129">
        <v>1142</v>
      </c>
      <c r="AF14" s="20">
        <f t="shared" si="14"/>
        <v>143.28732747804267</v>
      </c>
      <c r="AG14" s="19">
        <f t="shared" si="15"/>
        <v>345</v>
      </c>
      <c r="AH14" s="23">
        <v>323</v>
      </c>
      <c r="AI14" s="23">
        <v>263</v>
      </c>
      <c r="AJ14" s="21">
        <f t="shared" si="16"/>
        <v>81.42414860681114</v>
      </c>
      <c r="AK14" s="19">
        <f t="shared" si="17"/>
        <v>-60</v>
      </c>
      <c r="AL14" s="25">
        <v>142</v>
      </c>
      <c r="AM14" s="25">
        <v>153</v>
      </c>
      <c r="AN14" s="130">
        <f t="shared" si="25"/>
        <v>107.7</v>
      </c>
      <c r="AO14" s="131">
        <f t="shared" si="18"/>
        <v>11</v>
      </c>
      <c r="AP14" s="26">
        <v>493</v>
      </c>
      <c r="AQ14" s="23">
        <v>547</v>
      </c>
      <c r="AR14" s="21">
        <f t="shared" si="19"/>
        <v>111</v>
      </c>
      <c r="AS14" s="19">
        <f t="shared" si="20"/>
        <v>54</v>
      </c>
      <c r="AT14" s="23">
        <v>169</v>
      </c>
      <c r="AU14" s="23">
        <v>184</v>
      </c>
      <c r="AV14" s="21">
        <f t="shared" si="21"/>
        <v>108.87573964497041</v>
      </c>
      <c r="AW14" s="19">
        <f t="shared" si="22"/>
        <v>15</v>
      </c>
      <c r="AX14" s="23">
        <v>157</v>
      </c>
      <c r="AY14" s="23">
        <v>153</v>
      </c>
      <c r="AZ14" s="21">
        <f t="shared" si="26"/>
        <v>97.45222929936305</v>
      </c>
      <c r="BA14" s="19">
        <f t="shared" si="23"/>
        <v>-4</v>
      </c>
      <c r="BB14" s="132">
        <v>2243.75</v>
      </c>
      <c r="BC14" s="23">
        <v>2659.731543624161</v>
      </c>
      <c r="BD14" s="19">
        <f t="shared" si="24"/>
        <v>415.9815436241611</v>
      </c>
      <c r="BE14" s="132">
        <v>2106.451612903226</v>
      </c>
      <c r="BF14" s="23">
        <v>3253.4653465346537</v>
      </c>
      <c r="BG14" s="154">
        <f t="shared" si="27"/>
        <v>1147.0137336314278</v>
      </c>
      <c r="BH14" s="23">
        <v>15</v>
      </c>
      <c r="BI14" s="23">
        <v>13</v>
      </c>
      <c r="BJ14" s="23">
        <v>23</v>
      </c>
      <c r="BK14" s="127">
        <f t="shared" si="28"/>
        <v>176.9230769230769</v>
      </c>
      <c r="BL14" s="126">
        <f t="shared" si="29"/>
        <v>10</v>
      </c>
      <c r="BM14" s="168" t="s">
        <v>4</v>
      </c>
      <c r="BN14" s="23">
        <v>3272.15</v>
      </c>
      <c r="BO14" s="23">
        <v>5583.43</v>
      </c>
      <c r="BP14" s="20">
        <f t="shared" si="30"/>
        <v>170.6349036566172</v>
      </c>
      <c r="BQ14" s="19">
        <f t="shared" si="31"/>
        <v>2311.28</v>
      </c>
    </row>
    <row r="15" spans="1:69" s="14" customFormat="1" ht="20.25" customHeight="1">
      <c r="A15" s="128" t="s">
        <v>70</v>
      </c>
      <c r="B15" s="23">
        <v>561</v>
      </c>
      <c r="C15" s="129">
        <v>685</v>
      </c>
      <c r="D15" s="20">
        <f t="shared" si="0"/>
        <v>122.10338680926915</v>
      </c>
      <c r="E15" s="19">
        <f t="shared" si="1"/>
        <v>124</v>
      </c>
      <c r="F15" s="23">
        <v>359</v>
      </c>
      <c r="G15" s="23">
        <v>545</v>
      </c>
      <c r="H15" s="20">
        <f t="shared" si="2"/>
        <v>151.81058495821728</v>
      </c>
      <c r="I15" s="19">
        <f t="shared" si="3"/>
        <v>186</v>
      </c>
      <c r="J15" s="23">
        <v>1309</v>
      </c>
      <c r="K15" s="23">
        <v>1573</v>
      </c>
      <c r="L15" s="20">
        <f t="shared" si="4"/>
        <v>120.16806722689076</v>
      </c>
      <c r="M15" s="19">
        <f t="shared" si="5"/>
        <v>264</v>
      </c>
      <c r="N15" s="24">
        <v>1076</v>
      </c>
      <c r="O15" s="23">
        <v>1295</v>
      </c>
      <c r="P15" s="21">
        <f t="shared" si="6"/>
        <v>120.3531598513011</v>
      </c>
      <c r="Q15" s="22">
        <f t="shared" si="7"/>
        <v>219</v>
      </c>
      <c r="R15" s="23">
        <v>87</v>
      </c>
      <c r="S15" s="24">
        <v>107</v>
      </c>
      <c r="T15" s="21">
        <f t="shared" si="8"/>
        <v>122.98850574712642</v>
      </c>
      <c r="U15" s="19">
        <f t="shared" si="9"/>
        <v>20</v>
      </c>
      <c r="V15" s="23">
        <v>5184</v>
      </c>
      <c r="W15" s="23">
        <v>4798</v>
      </c>
      <c r="X15" s="20">
        <f t="shared" si="10"/>
        <v>92.55401234567901</v>
      </c>
      <c r="Y15" s="19">
        <f t="shared" si="11"/>
        <v>-386</v>
      </c>
      <c r="Z15" s="23">
        <v>541</v>
      </c>
      <c r="AA15" s="23">
        <v>670</v>
      </c>
      <c r="AB15" s="20">
        <f t="shared" si="12"/>
        <v>123.84473197781884</v>
      </c>
      <c r="AC15" s="19">
        <f t="shared" si="13"/>
        <v>129</v>
      </c>
      <c r="AD15" s="23">
        <v>2954</v>
      </c>
      <c r="AE15" s="129">
        <v>1741</v>
      </c>
      <c r="AF15" s="20">
        <f t="shared" si="14"/>
        <v>58.937034529451594</v>
      </c>
      <c r="AG15" s="19">
        <f t="shared" si="15"/>
        <v>-1213</v>
      </c>
      <c r="AH15" s="23">
        <v>119</v>
      </c>
      <c r="AI15" s="23">
        <v>144</v>
      </c>
      <c r="AJ15" s="21">
        <f t="shared" si="16"/>
        <v>121.00840336134453</v>
      </c>
      <c r="AK15" s="19">
        <f t="shared" si="17"/>
        <v>25</v>
      </c>
      <c r="AL15" s="25">
        <v>408</v>
      </c>
      <c r="AM15" s="25">
        <v>422</v>
      </c>
      <c r="AN15" s="130">
        <f t="shared" si="25"/>
        <v>103.4</v>
      </c>
      <c r="AO15" s="131">
        <f t="shared" si="18"/>
        <v>14</v>
      </c>
      <c r="AP15" s="26">
        <v>2105</v>
      </c>
      <c r="AQ15" s="23">
        <v>2195</v>
      </c>
      <c r="AR15" s="21">
        <f t="shared" si="19"/>
        <v>104.3</v>
      </c>
      <c r="AS15" s="19">
        <f t="shared" si="20"/>
        <v>90</v>
      </c>
      <c r="AT15" s="23">
        <v>140</v>
      </c>
      <c r="AU15" s="23">
        <v>245</v>
      </c>
      <c r="AV15" s="21">
        <f t="shared" si="21"/>
        <v>175</v>
      </c>
      <c r="AW15" s="19">
        <f t="shared" si="22"/>
        <v>105</v>
      </c>
      <c r="AX15" s="23">
        <v>105</v>
      </c>
      <c r="AY15" s="23">
        <v>215</v>
      </c>
      <c r="AZ15" s="21">
        <f t="shared" si="26"/>
        <v>204.76190476190476</v>
      </c>
      <c r="BA15" s="19">
        <f t="shared" si="23"/>
        <v>110</v>
      </c>
      <c r="BB15" s="132">
        <v>2484.507042253521</v>
      </c>
      <c r="BC15" s="23">
        <v>2392.5233644859813</v>
      </c>
      <c r="BD15" s="19">
        <f t="shared" si="24"/>
        <v>-91.98367776753958</v>
      </c>
      <c r="BE15" s="132">
        <v>2621.359223300971</v>
      </c>
      <c r="BF15" s="23">
        <v>3303.125</v>
      </c>
      <c r="BG15" s="154">
        <f t="shared" si="27"/>
        <v>681.7657766990292</v>
      </c>
      <c r="BH15" s="23">
        <v>89</v>
      </c>
      <c r="BI15" s="23">
        <v>16</v>
      </c>
      <c r="BJ15" s="23">
        <v>152</v>
      </c>
      <c r="BK15" s="127">
        <f t="shared" si="28"/>
        <v>950</v>
      </c>
      <c r="BL15" s="126">
        <f t="shared" si="29"/>
        <v>136</v>
      </c>
      <c r="BM15" s="168" t="s">
        <v>4</v>
      </c>
      <c r="BN15" s="23">
        <v>4618.75</v>
      </c>
      <c r="BO15" s="23">
        <v>5709.26</v>
      </c>
      <c r="BP15" s="20">
        <f t="shared" si="30"/>
        <v>123.61050067658998</v>
      </c>
      <c r="BQ15" s="19">
        <f t="shared" si="31"/>
        <v>1090.5100000000002</v>
      </c>
    </row>
    <row r="16" spans="1:69" s="14" customFormat="1" ht="20.25" customHeight="1">
      <c r="A16" s="128" t="s">
        <v>71</v>
      </c>
      <c r="B16" s="23">
        <v>699</v>
      </c>
      <c r="C16" s="129">
        <v>651</v>
      </c>
      <c r="D16" s="20">
        <f t="shared" si="0"/>
        <v>93.13304721030042</v>
      </c>
      <c r="E16" s="19">
        <f t="shared" si="1"/>
        <v>-48</v>
      </c>
      <c r="F16" s="23">
        <v>499</v>
      </c>
      <c r="G16" s="23">
        <v>471</v>
      </c>
      <c r="H16" s="20">
        <f t="shared" si="2"/>
        <v>94.38877755511022</v>
      </c>
      <c r="I16" s="19">
        <f t="shared" si="3"/>
        <v>-28</v>
      </c>
      <c r="J16" s="23">
        <v>530</v>
      </c>
      <c r="K16" s="23">
        <v>605</v>
      </c>
      <c r="L16" s="20">
        <f t="shared" si="4"/>
        <v>114.15094339622642</v>
      </c>
      <c r="M16" s="19">
        <f t="shared" si="5"/>
        <v>75</v>
      </c>
      <c r="N16" s="24">
        <v>311</v>
      </c>
      <c r="O16" s="23">
        <v>307</v>
      </c>
      <c r="P16" s="21">
        <f t="shared" si="6"/>
        <v>98.71382636655949</v>
      </c>
      <c r="Q16" s="22">
        <f t="shared" si="7"/>
        <v>-4</v>
      </c>
      <c r="R16" s="23">
        <v>120</v>
      </c>
      <c r="S16" s="24">
        <v>106</v>
      </c>
      <c r="T16" s="21">
        <f t="shared" si="8"/>
        <v>88.33333333333333</v>
      </c>
      <c r="U16" s="19">
        <f t="shared" si="9"/>
        <v>-14</v>
      </c>
      <c r="V16" s="23">
        <v>2153</v>
      </c>
      <c r="W16" s="23">
        <v>2217</v>
      </c>
      <c r="X16" s="20">
        <f t="shared" si="10"/>
        <v>102.97259637714818</v>
      </c>
      <c r="Y16" s="19">
        <f t="shared" si="11"/>
        <v>64</v>
      </c>
      <c r="Z16" s="23">
        <v>693</v>
      </c>
      <c r="AA16" s="23">
        <v>648</v>
      </c>
      <c r="AB16" s="20">
        <f t="shared" si="12"/>
        <v>93.5064935064935</v>
      </c>
      <c r="AC16" s="19">
        <f t="shared" si="13"/>
        <v>-45</v>
      </c>
      <c r="AD16" s="23">
        <v>936</v>
      </c>
      <c r="AE16" s="129">
        <v>982</v>
      </c>
      <c r="AF16" s="20">
        <f t="shared" si="14"/>
        <v>104.91452991452992</v>
      </c>
      <c r="AG16" s="19">
        <f t="shared" si="15"/>
        <v>46</v>
      </c>
      <c r="AH16" s="23">
        <v>65</v>
      </c>
      <c r="AI16" s="23">
        <v>110</v>
      </c>
      <c r="AJ16" s="21">
        <f t="shared" si="16"/>
        <v>169.23076923076923</v>
      </c>
      <c r="AK16" s="19">
        <f t="shared" si="17"/>
        <v>45</v>
      </c>
      <c r="AL16" s="25">
        <v>149</v>
      </c>
      <c r="AM16" s="25">
        <v>127</v>
      </c>
      <c r="AN16" s="130">
        <f t="shared" si="25"/>
        <v>85.2</v>
      </c>
      <c r="AO16" s="131">
        <f t="shared" si="18"/>
        <v>-22</v>
      </c>
      <c r="AP16" s="26">
        <v>598</v>
      </c>
      <c r="AQ16" s="23">
        <v>636</v>
      </c>
      <c r="AR16" s="21">
        <f t="shared" si="19"/>
        <v>106.4</v>
      </c>
      <c r="AS16" s="19">
        <f t="shared" si="20"/>
        <v>38</v>
      </c>
      <c r="AT16" s="23">
        <v>180</v>
      </c>
      <c r="AU16" s="23">
        <v>140</v>
      </c>
      <c r="AV16" s="21">
        <f t="shared" si="21"/>
        <v>77.77777777777779</v>
      </c>
      <c r="AW16" s="19">
        <f t="shared" si="22"/>
        <v>-40</v>
      </c>
      <c r="AX16" s="23">
        <v>162</v>
      </c>
      <c r="AY16" s="23">
        <v>115</v>
      </c>
      <c r="AZ16" s="21">
        <f t="shared" si="26"/>
        <v>70.98765432098766</v>
      </c>
      <c r="BA16" s="19">
        <f t="shared" si="23"/>
        <v>-47</v>
      </c>
      <c r="BB16" s="132">
        <v>1642.5339366515836</v>
      </c>
      <c r="BC16" s="23">
        <v>1982.394366197183</v>
      </c>
      <c r="BD16" s="19">
        <f t="shared" si="24"/>
        <v>339.86042954559935</v>
      </c>
      <c r="BE16" s="132">
        <v>2252.8169014084506</v>
      </c>
      <c r="BF16" s="23">
        <v>2544.4444444444443</v>
      </c>
      <c r="BG16" s="154">
        <f t="shared" si="27"/>
        <v>291.62754303599377</v>
      </c>
      <c r="BH16" s="23">
        <v>6</v>
      </c>
      <c r="BI16" s="23">
        <v>48</v>
      </c>
      <c r="BJ16" s="23">
        <v>12</v>
      </c>
      <c r="BK16" s="127">
        <f t="shared" si="28"/>
        <v>25</v>
      </c>
      <c r="BL16" s="126">
        <f t="shared" si="29"/>
        <v>-36</v>
      </c>
      <c r="BM16" s="168" t="s">
        <v>4</v>
      </c>
      <c r="BN16" s="23">
        <v>3232.69</v>
      </c>
      <c r="BO16" s="23">
        <v>4715.67</v>
      </c>
      <c r="BP16" s="20">
        <f t="shared" si="30"/>
        <v>145.87448842914105</v>
      </c>
      <c r="BQ16" s="19">
        <f t="shared" si="31"/>
        <v>1482.98</v>
      </c>
    </row>
    <row r="17" spans="1:69" s="14" customFormat="1" ht="20.25" customHeight="1">
      <c r="A17" s="128" t="s">
        <v>90</v>
      </c>
      <c r="B17" s="23">
        <v>1370</v>
      </c>
      <c r="C17" s="129">
        <v>1111</v>
      </c>
      <c r="D17" s="20">
        <f t="shared" si="0"/>
        <v>81.0948905109489</v>
      </c>
      <c r="E17" s="19">
        <f t="shared" si="1"/>
        <v>-259</v>
      </c>
      <c r="F17" s="23">
        <v>880</v>
      </c>
      <c r="G17" s="23">
        <v>761</v>
      </c>
      <c r="H17" s="20">
        <f t="shared" si="2"/>
        <v>86.47727272727272</v>
      </c>
      <c r="I17" s="19">
        <f t="shared" si="3"/>
        <v>-119</v>
      </c>
      <c r="J17" s="23">
        <v>799</v>
      </c>
      <c r="K17" s="23">
        <v>808</v>
      </c>
      <c r="L17" s="20">
        <f t="shared" si="4"/>
        <v>101.12640801001251</v>
      </c>
      <c r="M17" s="19">
        <f t="shared" si="5"/>
        <v>9</v>
      </c>
      <c r="N17" s="24">
        <v>375</v>
      </c>
      <c r="O17" s="23">
        <v>377</v>
      </c>
      <c r="P17" s="21">
        <f t="shared" si="6"/>
        <v>100.53333333333335</v>
      </c>
      <c r="Q17" s="22">
        <f t="shared" si="7"/>
        <v>2</v>
      </c>
      <c r="R17" s="23">
        <v>196</v>
      </c>
      <c r="S17" s="24">
        <v>183</v>
      </c>
      <c r="T17" s="21">
        <f t="shared" si="8"/>
        <v>93.36734693877551</v>
      </c>
      <c r="U17" s="19">
        <f t="shared" si="9"/>
        <v>-13</v>
      </c>
      <c r="V17" s="23">
        <v>3504</v>
      </c>
      <c r="W17" s="23">
        <v>4677</v>
      </c>
      <c r="X17" s="20">
        <f t="shared" si="10"/>
        <v>133.47602739726028</v>
      </c>
      <c r="Y17" s="19">
        <f t="shared" si="11"/>
        <v>1173</v>
      </c>
      <c r="Z17" s="23">
        <v>1358</v>
      </c>
      <c r="AA17" s="23">
        <v>1094</v>
      </c>
      <c r="AB17" s="20">
        <f t="shared" si="12"/>
        <v>80.55964653902798</v>
      </c>
      <c r="AC17" s="19">
        <f t="shared" si="13"/>
        <v>-264</v>
      </c>
      <c r="AD17" s="23">
        <v>1285</v>
      </c>
      <c r="AE17" s="129">
        <v>2218</v>
      </c>
      <c r="AF17" s="20">
        <f t="shared" si="14"/>
        <v>172.6070038910506</v>
      </c>
      <c r="AG17" s="19">
        <f t="shared" si="15"/>
        <v>933</v>
      </c>
      <c r="AH17" s="23">
        <v>236</v>
      </c>
      <c r="AI17" s="23">
        <v>257</v>
      </c>
      <c r="AJ17" s="21">
        <f t="shared" si="16"/>
        <v>108.89830508474576</v>
      </c>
      <c r="AK17" s="19">
        <f t="shared" si="17"/>
        <v>21</v>
      </c>
      <c r="AL17" s="25">
        <v>249</v>
      </c>
      <c r="AM17" s="25">
        <v>266</v>
      </c>
      <c r="AN17" s="130">
        <f t="shared" si="25"/>
        <v>106.8</v>
      </c>
      <c r="AO17" s="131">
        <f t="shared" si="18"/>
        <v>17</v>
      </c>
      <c r="AP17" s="26">
        <v>971</v>
      </c>
      <c r="AQ17" s="23">
        <v>986</v>
      </c>
      <c r="AR17" s="21">
        <f t="shared" si="19"/>
        <v>101.5</v>
      </c>
      <c r="AS17" s="19">
        <f t="shared" si="20"/>
        <v>15</v>
      </c>
      <c r="AT17" s="23">
        <v>350</v>
      </c>
      <c r="AU17" s="23">
        <v>297</v>
      </c>
      <c r="AV17" s="21">
        <f t="shared" si="21"/>
        <v>84.85714285714285</v>
      </c>
      <c r="AW17" s="19">
        <f t="shared" si="22"/>
        <v>-53</v>
      </c>
      <c r="AX17" s="23">
        <v>300</v>
      </c>
      <c r="AY17" s="23">
        <v>251</v>
      </c>
      <c r="AZ17" s="21">
        <f t="shared" si="26"/>
        <v>83.66666666666667</v>
      </c>
      <c r="BA17" s="19">
        <f t="shared" si="23"/>
        <v>-49</v>
      </c>
      <c r="BB17" s="132">
        <v>1379.6511627906978</v>
      </c>
      <c r="BC17" s="23">
        <v>1689.1447368421052</v>
      </c>
      <c r="BD17" s="19">
        <f t="shared" si="24"/>
        <v>309.49357405140745</v>
      </c>
      <c r="BE17" s="132">
        <v>1734.4569288389514</v>
      </c>
      <c r="BF17" s="23">
        <v>2230.396475770925</v>
      </c>
      <c r="BG17" s="154">
        <f t="shared" si="27"/>
        <v>495.9395469319736</v>
      </c>
      <c r="BH17" s="23">
        <v>11</v>
      </c>
      <c r="BI17" s="23">
        <v>33</v>
      </c>
      <c r="BJ17" s="23">
        <v>56</v>
      </c>
      <c r="BK17" s="127">
        <f t="shared" si="28"/>
        <v>169.6969696969697</v>
      </c>
      <c r="BL17" s="126">
        <f t="shared" si="29"/>
        <v>23</v>
      </c>
      <c r="BM17" s="168" t="s">
        <v>4</v>
      </c>
      <c r="BN17" s="23">
        <v>3425.39</v>
      </c>
      <c r="BO17" s="23">
        <v>5678.91</v>
      </c>
      <c r="BP17" s="20">
        <f t="shared" si="30"/>
        <v>165.78871311004002</v>
      </c>
      <c r="BQ17" s="19">
        <f t="shared" si="31"/>
        <v>2253.52</v>
      </c>
    </row>
    <row r="18" spans="1:69" s="14" customFormat="1" ht="20.25" customHeight="1">
      <c r="A18" s="128" t="s">
        <v>91</v>
      </c>
      <c r="B18" s="23">
        <v>1039</v>
      </c>
      <c r="C18" s="129">
        <v>824</v>
      </c>
      <c r="D18" s="20">
        <f t="shared" si="0"/>
        <v>79.3070259865255</v>
      </c>
      <c r="E18" s="19">
        <f t="shared" si="1"/>
        <v>-215</v>
      </c>
      <c r="F18" s="23">
        <v>697</v>
      </c>
      <c r="G18" s="23">
        <v>594</v>
      </c>
      <c r="H18" s="20">
        <f t="shared" si="2"/>
        <v>85.22238163558106</v>
      </c>
      <c r="I18" s="19">
        <f t="shared" si="3"/>
        <v>-103</v>
      </c>
      <c r="J18" s="23">
        <v>1053</v>
      </c>
      <c r="K18" s="23">
        <v>1171</v>
      </c>
      <c r="L18" s="20">
        <f t="shared" si="4"/>
        <v>111.20607787274454</v>
      </c>
      <c r="M18" s="19">
        <f t="shared" si="5"/>
        <v>118</v>
      </c>
      <c r="N18" s="24">
        <v>607</v>
      </c>
      <c r="O18" s="23">
        <v>817</v>
      </c>
      <c r="P18" s="21">
        <f t="shared" si="6"/>
        <v>134.59637561779243</v>
      </c>
      <c r="Q18" s="22">
        <f t="shared" si="7"/>
        <v>210</v>
      </c>
      <c r="R18" s="23">
        <v>215</v>
      </c>
      <c r="S18" s="24">
        <v>156</v>
      </c>
      <c r="T18" s="21">
        <f t="shared" si="8"/>
        <v>72.55813953488372</v>
      </c>
      <c r="U18" s="19">
        <f t="shared" si="9"/>
        <v>-59</v>
      </c>
      <c r="V18" s="23">
        <v>4417</v>
      </c>
      <c r="W18" s="23">
        <v>7447</v>
      </c>
      <c r="X18" s="20">
        <f t="shared" si="10"/>
        <v>168.5985963323523</v>
      </c>
      <c r="Y18" s="19">
        <f t="shared" si="11"/>
        <v>3030</v>
      </c>
      <c r="Z18" s="23">
        <v>1014</v>
      </c>
      <c r="AA18" s="23">
        <v>803</v>
      </c>
      <c r="AB18" s="20">
        <f t="shared" si="12"/>
        <v>79.19132149901381</v>
      </c>
      <c r="AC18" s="19">
        <f t="shared" si="13"/>
        <v>-211</v>
      </c>
      <c r="AD18" s="23">
        <v>1960</v>
      </c>
      <c r="AE18" s="129">
        <v>3631</v>
      </c>
      <c r="AF18" s="20">
        <f t="shared" si="14"/>
        <v>185.25510204081633</v>
      </c>
      <c r="AG18" s="19">
        <f t="shared" si="15"/>
        <v>1671</v>
      </c>
      <c r="AH18" s="23">
        <v>303</v>
      </c>
      <c r="AI18" s="23">
        <v>313</v>
      </c>
      <c r="AJ18" s="21">
        <f t="shared" si="16"/>
        <v>103.30033003300329</v>
      </c>
      <c r="AK18" s="19">
        <f t="shared" si="17"/>
        <v>10</v>
      </c>
      <c r="AL18" s="25">
        <v>280</v>
      </c>
      <c r="AM18" s="25">
        <v>298</v>
      </c>
      <c r="AN18" s="130">
        <f t="shared" si="25"/>
        <v>106.4</v>
      </c>
      <c r="AO18" s="131">
        <f t="shared" si="18"/>
        <v>18</v>
      </c>
      <c r="AP18" s="26">
        <v>1369</v>
      </c>
      <c r="AQ18" s="23">
        <v>1423</v>
      </c>
      <c r="AR18" s="21">
        <f t="shared" si="19"/>
        <v>103.9</v>
      </c>
      <c r="AS18" s="19">
        <f t="shared" si="20"/>
        <v>54</v>
      </c>
      <c r="AT18" s="23">
        <v>230</v>
      </c>
      <c r="AU18" s="23">
        <v>215</v>
      </c>
      <c r="AV18" s="21">
        <f t="shared" si="21"/>
        <v>93.47826086956522</v>
      </c>
      <c r="AW18" s="19">
        <f t="shared" si="22"/>
        <v>-15</v>
      </c>
      <c r="AX18" s="23">
        <v>203</v>
      </c>
      <c r="AY18" s="23">
        <v>197</v>
      </c>
      <c r="AZ18" s="21">
        <f t="shared" si="26"/>
        <v>97.04433497536947</v>
      </c>
      <c r="BA18" s="19">
        <f t="shared" si="23"/>
        <v>-6</v>
      </c>
      <c r="BB18" s="132">
        <v>1628.2051282051282</v>
      </c>
      <c r="BC18" s="23">
        <v>1516.8724279835392</v>
      </c>
      <c r="BD18" s="19">
        <f t="shared" si="24"/>
        <v>-111.332700221589</v>
      </c>
      <c r="BE18" s="132">
        <v>1803.8961038961038</v>
      </c>
      <c r="BF18" s="23">
        <v>3168.0555555555557</v>
      </c>
      <c r="BG18" s="154">
        <f t="shared" si="27"/>
        <v>1364.1594516594519</v>
      </c>
      <c r="BH18" s="23">
        <v>27</v>
      </c>
      <c r="BI18" s="23">
        <v>8</v>
      </c>
      <c r="BJ18" s="23">
        <v>16</v>
      </c>
      <c r="BK18" s="127">
        <f t="shared" si="28"/>
        <v>200</v>
      </c>
      <c r="BL18" s="126">
        <f t="shared" si="29"/>
        <v>8</v>
      </c>
      <c r="BM18" s="168" t="s">
        <v>4</v>
      </c>
      <c r="BN18" s="23">
        <v>3790.38</v>
      </c>
      <c r="BO18" s="23">
        <v>5894.63</v>
      </c>
      <c r="BP18" s="20">
        <f t="shared" si="30"/>
        <v>155.51554197732153</v>
      </c>
      <c r="BQ18" s="19">
        <f>BO18-BN18</f>
        <v>2104.25</v>
      </c>
    </row>
    <row r="19" spans="1:69" s="14" customFormat="1" ht="20.25" customHeight="1">
      <c r="A19" s="128" t="s">
        <v>72</v>
      </c>
      <c r="B19" s="23">
        <v>1242</v>
      </c>
      <c r="C19" s="129">
        <v>1078</v>
      </c>
      <c r="D19" s="20">
        <f t="shared" si="0"/>
        <v>86.79549114331722</v>
      </c>
      <c r="E19" s="19">
        <f t="shared" si="1"/>
        <v>-164</v>
      </c>
      <c r="F19" s="23">
        <v>859</v>
      </c>
      <c r="G19" s="23">
        <v>745</v>
      </c>
      <c r="H19" s="20">
        <f t="shared" si="2"/>
        <v>86.72875436554133</v>
      </c>
      <c r="I19" s="19">
        <f t="shared" si="3"/>
        <v>-114</v>
      </c>
      <c r="J19" s="23">
        <v>689</v>
      </c>
      <c r="K19" s="23">
        <v>762</v>
      </c>
      <c r="L19" s="20">
        <f t="shared" si="4"/>
        <v>110.59506531204644</v>
      </c>
      <c r="M19" s="19">
        <f t="shared" si="5"/>
        <v>73</v>
      </c>
      <c r="N19" s="24">
        <v>269</v>
      </c>
      <c r="O19" s="23">
        <v>338</v>
      </c>
      <c r="P19" s="21">
        <f t="shared" si="6"/>
        <v>125.65055762081785</v>
      </c>
      <c r="Q19" s="22">
        <f t="shared" si="7"/>
        <v>69</v>
      </c>
      <c r="R19" s="23">
        <v>187</v>
      </c>
      <c r="S19" s="24">
        <v>206</v>
      </c>
      <c r="T19" s="21">
        <f t="shared" si="8"/>
        <v>110.16042780748663</v>
      </c>
      <c r="U19" s="19">
        <f t="shared" si="9"/>
        <v>19</v>
      </c>
      <c r="V19" s="23">
        <v>4498</v>
      </c>
      <c r="W19" s="23">
        <v>4896</v>
      </c>
      <c r="X19" s="20">
        <f t="shared" si="10"/>
        <v>108.84837705646954</v>
      </c>
      <c r="Y19" s="19">
        <f t="shared" si="11"/>
        <v>398</v>
      </c>
      <c r="Z19" s="23">
        <v>1216</v>
      </c>
      <c r="AA19" s="23">
        <v>1059</v>
      </c>
      <c r="AB19" s="20">
        <f t="shared" si="12"/>
        <v>87.08881578947368</v>
      </c>
      <c r="AC19" s="19">
        <f t="shared" si="13"/>
        <v>-157</v>
      </c>
      <c r="AD19" s="23">
        <v>2016</v>
      </c>
      <c r="AE19" s="129">
        <v>1915</v>
      </c>
      <c r="AF19" s="20">
        <f t="shared" si="14"/>
        <v>94.99007936507937</v>
      </c>
      <c r="AG19" s="19">
        <f t="shared" si="15"/>
        <v>-101</v>
      </c>
      <c r="AH19" s="23">
        <v>255</v>
      </c>
      <c r="AI19" s="23">
        <v>304</v>
      </c>
      <c r="AJ19" s="21">
        <f t="shared" si="16"/>
        <v>119.2156862745098</v>
      </c>
      <c r="AK19" s="19">
        <f t="shared" si="17"/>
        <v>49</v>
      </c>
      <c r="AL19" s="25">
        <v>238</v>
      </c>
      <c r="AM19" s="25">
        <v>241</v>
      </c>
      <c r="AN19" s="130">
        <f t="shared" si="25"/>
        <v>101.3</v>
      </c>
      <c r="AO19" s="131">
        <f t="shared" si="18"/>
        <v>3</v>
      </c>
      <c r="AP19" s="26">
        <v>785</v>
      </c>
      <c r="AQ19" s="23">
        <v>892</v>
      </c>
      <c r="AR19" s="21">
        <f t="shared" si="19"/>
        <v>113.6</v>
      </c>
      <c r="AS19" s="19">
        <f t="shared" si="20"/>
        <v>107</v>
      </c>
      <c r="AT19" s="23">
        <v>333</v>
      </c>
      <c r="AU19" s="23">
        <v>247</v>
      </c>
      <c r="AV19" s="21">
        <f t="shared" si="21"/>
        <v>74.17417417417418</v>
      </c>
      <c r="AW19" s="19">
        <f t="shared" si="22"/>
        <v>-86</v>
      </c>
      <c r="AX19" s="23">
        <v>272</v>
      </c>
      <c r="AY19" s="23">
        <v>215</v>
      </c>
      <c r="AZ19" s="21">
        <f t="shared" si="26"/>
        <v>79.04411764705883</v>
      </c>
      <c r="BA19" s="19">
        <f t="shared" si="23"/>
        <v>-57</v>
      </c>
      <c r="BB19" s="132">
        <v>1620.3084832904885</v>
      </c>
      <c r="BC19" s="23">
        <v>1631.2292358803986</v>
      </c>
      <c r="BD19" s="19">
        <f t="shared" si="24"/>
        <v>10.92075258991008</v>
      </c>
      <c r="BE19" s="132">
        <v>1836.9918699186992</v>
      </c>
      <c r="BF19" s="23">
        <v>2400</v>
      </c>
      <c r="BG19" s="154">
        <f t="shared" si="27"/>
        <v>563.0081300813008</v>
      </c>
      <c r="BH19" s="23">
        <v>51</v>
      </c>
      <c r="BI19" s="23">
        <v>6</v>
      </c>
      <c r="BJ19" s="23">
        <v>14</v>
      </c>
      <c r="BK19" s="127">
        <f t="shared" si="28"/>
        <v>233.33333333333334</v>
      </c>
      <c r="BL19" s="126">
        <f t="shared" si="29"/>
        <v>8</v>
      </c>
      <c r="BM19" s="168" t="s">
        <v>4</v>
      </c>
      <c r="BN19" s="23">
        <v>4033.33</v>
      </c>
      <c r="BO19" s="23">
        <v>4418.64</v>
      </c>
      <c r="BP19" s="20">
        <f t="shared" si="30"/>
        <v>109.55314839103174</v>
      </c>
      <c r="BQ19" s="19">
        <f t="shared" si="31"/>
        <v>385.3100000000004</v>
      </c>
    </row>
    <row r="20" spans="1:69" s="27" customFormat="1" ht="20.25" customHeight="1">
      <c r="A20" s="146" t="s">
        <v>73</v>
      </c>
      <c r="B20" s="23">
        <v>999</v>
      </c>
      <c r="C20" s="129">
        <v>908</v>
      </c>
      <c r="D20" s="20">
        <f t="shared" si="0"/>
        <v>90.8908908908909</v>
      </c>
      <c r="E20" s="19">
        <f t="shared" si="1"/>
        <v>-91</v>
      </c>
      <c r="F20" s="23">
        <v>667</v>
      </c>
      <c r="G20" s="23">
        <v>688</v>
      </c>
      <c r="H20" s="20">
        <f t="shared" si="2"/>
        <v>103.14842578710646</v>
      </c>
      <c r="I20" s="19">
        <f t="shared" si="3"/>
        <v>21</v>
      </c>
      <c r="J20" s="23">
        <v>1042</v>
      </c>
      <c r="K20" s="23">
        <v>1040</v>
      </c>
      <c r="L20" s="20">
        <f t="shared" si="4"/>
        <v>99.80806142034548</v>
      </c>
      <c r="M20" s="19">
        <f t="shared" si="5"/>
        <v>-2</v>
      </c>
      <c r="N20" s="24">
        <v>598</v>
      </c>
      <c r="O20" s="23">
        <v>648</v>
      </c>
      <c r="P20" s="21">
        <f t="shared" si="6"/>
        <v>108.36120401337791</v>
      </c>
      <c r="Q20" s="22">
        <f t="shared" si="7"/>
        <v>50</v>
      </c>
      <c r="R20" s="23">
        <v>190</v>
      </c>
      <c r="S20" s="24">
        <v>178</v>
      </c>
      <c r="T20" s="21">
        <f t="shared" si="8"/>
        <v>93.6842105263158</v>
      </c>
      <c r="U20" s="19">
        <f t="shared" si="9"/>
        <v>-12</v>
      </c>
      <c r="V20" s="23">
        <v>3622</v>
      </c>
      <c r="W20" s="23">
        <v>3855</v>
      </c>
      <c r="X20" s="20">
        <f t="shared" si="10"/>
        <v>106.43290999447818</v>
      </c>
      <c r="Y20" s="19">
        <f t="shared" si="11"/>
        <v>233</v>
      </c>
      <c r="Z20" s="23">
        <v>983</v>
      </c>
      <c r="AA20" s="23">
        <v>898</v>
      </c>
      <c r="AB20" s="20">
        <f t="shared" si="12"/>
        <v>91.353001017294</v>
      </c>
      <c r="AC20" s="19">
        <f t="shared" si="13"/>
        <v>-85</v>
      </c>
      <c r="AD20" s="23">
        <v>1491</v>
      </c>
      <c r="AE20" s="129">
        <v>1803</v>
      </c>
      <c r="AF20" s="20">
        <f t="shared" si="14"/>
        <v>120.92555331991952</v>
      </c>
      <c r="AG20" s="19">
        <f t="shared" si="15"/>
        <v>312</v>
      </c>
      <c r="AH20" s="23">
        <v>474</v>
      </c>
      <c r="AI20" s="23">
        <v>337</v>
      </c>
      <c r="AJ20" s="21">
        <f t="shared" si="16"/>
        <v>71.09704641350211</v>
      </c>
      <c r="AK20" s="19">
        <f t="shared" si="17"/>
        <v>-137</v>
      </c>
      <c r="AL20" s="25">
        <v>258</v>
      </c>
      <c r="AM20" s="25">
        <v>266</v>
      </c>
      <c r="AN20" s="130">
        <f t="shared" si="25"/>
        <v>103.1</v>
      </c>
      <c r="AO20" s="131">
        <f t="shared" si="18"/>
        <v>8</v>
      </c>
      <c r="AP20" s="26">
        <v>1011</v>
      </c>
      <c r="AQ20" s="23">
        <v>1036</v>
      </c>
      <c r="AR20" s="21">
        <f t="shared" si="19"/>
        <v>102.5</v>
      </c>
      <c r="AS20" s="19">
        <f t="shared" si="20"/>
        <v>25</v>
      </c>
      <c r="AT20" s="23">
        <v>220</v>
      </c>
      <c r="AU20" s="23">
        <v>295</v>
      </c>
      <c r="AV20" s="21">
        <f t="shared" si="21"/>
        <v>134.0909090909091</v>
      </c>
      <c r="AW20" s="19">
        <f t="shared" si="22"/>
        <v>75</v>
      </c>
      <c r="AX20" s="23">
        <v>193</v>
      </c>
      <c r="AY20" s="23">
        <v>249</v>
      </c>
      <c r="AZ20" s="21">
        <f t="shared" si="26"/>
        <v>129.01554404145077</v>
      </c>
      <c r="BA20" s="19">
        <f t="shared" si="23"/>
        <v>56</v>
      </c>
      <c r="BB20" s="132">
        <v>1800.9036144578313</v>
      </c>
      <c r="BC20" s="23">
        <v>2017.857142857143</v>
      </c>
      <c r="BD20" s="19">
        <f t="shared" si="24"/>
        <v>216.9535283993116</v>
      </c>
      <c r="BE20" s="132">
        <v>2086.1635220125786</v>
      </c>
      <c r="BF20" s="23">
        <v>2643.396226415094</v>
      </c>
      <c r="BG20" s="154">
        <f t="shared" si="27"/>
        <v>557.2327044025155</v>
      </c>
      <c r="BH20" s="23">
        <v>14</v>
      </c>
      <c r="BI20" s="23">
        <v>2</v>
      </c>
      <c r="BJ20" s="23">
        <v>15</v>
      </c>
      <c r="BK20" s="127">
        <f t="shared" si="28"/>
        <v>750</v>
      </c>
      <c r="BL20" s="126">
        <f t="shared" si="29"/>
        <v>13</v>
      </c>
      <c r="BM20" s="168" t="s">
        <v>4</v>
      </c>
      <c r="BN20" s="23">
        <v>3730</v>
      </c>
      <c r="BO20" s="23">
        <v>4668.67</v>
      </c>
      <c r="BP20" s="20">
        <f t="shared" si="30"/>
        <v>125.16541554959785</v>
      </c>
      <c r="BQ20" s="19">
        <f t="shared" si="31"/>
        <v>938.6700000000001</v>
      </c>
    </row>
    <row r="21" spans="1:69" s="14" customFormat="1" ht="20.25" customHeight="1">
      <c r="A21" s="128" t="s">
        <v>92</v>
      </c>
      <c r="B21" s="23">
        <v>1146</v>
      </c>
      <c r="C21" s="129">
        <v>968</v>
      </c>
      <c r="D21" s="20">
        <f t="shared" si="0"/>
        <v>84.46771378708551</v>
      </c>
      <c r="E21" s="19">
        <f t="shared" si="1"/>
        <v>-178</v>
      </c>
      <c r="F21" s="23">
        <v>705</v>
      </c>
      <c r="G21" s="23">
        <v>675</v>
      </c>
      <c r="H21" s="20">
        <f t="shared" si="2"/>
        <v>95.74468085106383</v>
      </c>
      <c r="I21" s="19">
        <f t="shared" si="3"/>
        <v>-30</v>
      </c>
      <c r="J21" s="23">
        <v>974</v>
      </c>
      <c r="K21" s="23">
        <v>1062</v>
      </c>
      <c r="L21" s="20">
        <f t="shared" si="4"/>
        <v>109.03490759753593</v>
      </c>
      <c r="M21" s="19">
        <f t="shared" si="5"/>
        <v>88</v>
      </c>
      <c r="N21" s="24">
        <v>434</v>
      </c>
      <c r="O21" s="23">
        <v>558</v>
      </c>
      <c r="P21" s="21">
        <f t="shared" si="6"/>
        <v>128.57142857142858</v>
      </c>
      <c r="Q21" s="22">
        <f t="shared" si="7"/>
        <v>124</v>
      </c>
      <c r="R21" s="23">
        <v>207</v>
      </c>
      <c r="S21" s="24">
        <v>185</v>
      </c>
      <c r="T21" s="21">
        <f t="shared" si="8"/>
        <v>89.3719806763285</v>
      </c>
      <c r="U21" s="19">
        <f t="shared" si="9"/>
        <v>-22</v>
      </c>
      <c r="V21" s="23">
        <v>3737</v>
      </c>
      <c r="W21" s="23">
        <v>5058</v>
      </c>
      <c r="X21" s="20">
        <f t="shared" si="10"/>
        <v>135.34921059673536</v>
      </c>
      <c r="Y21" s="19">
        <f t="shared" si="11"/>
        <v>1321</v>
      </c>
      <c r="Z21" s="23">
        <v>1138</v>
      </c>
      <c r="AA21" s="23">
        <v>964</v>
      </c>
      <c r="AB21" s="20">
        <f t="shared" si="12"/>
        <v>84.71001757469244</v>
      </c>
      <c r="AC21" s="19">
        <f t="shared" si="13"/>
        <v>-174</v>
      </c>
      <c r="AD21" s="23">
        <v>1477</v>
      </c>
      <c r="AE21" s="129">
        <v>1849</v>
      </c>
      <c r="AF21" s="20">
        <f t="shared" si="14"/>
        <v>125.18618821936359</v>
      </c>
      <c r="AG21" s="19">
        <f t="shared" si="15"/>
        <v>372</v>
      </c>
      <c r="AH21" s="23">
        <v>412</v>
      </c>
      <c r="AI21" s="23">
        <v>311</v>
      </c>
      <c r="AJ21" s="21">
        <f t="shared" si="16"/>
        <v>75.48543689320388</v>
      </c>
      <c r="AK21" s="19">
        <f t="shared" si="17"/>
        <v>-101</v>
      </c>
      <c r="AL21" s="25">
        <v>204</v>
      </c>
      <c r="AM21" s="25">
        <v>227</v>
      </c>
      <c r="AN21" s="130">
        <f t="shared" si="25"/>
        <v>111.3</v>
      </c>
      <c r="AO21" s="131">
        <f t="shared" si="18"/>
        <v>23</v>
      </c>
      <c r="AP21" s="26">
        <v>986</v>
      </c>
      <c r="AQ21" s="23">
        <v>1071</v>
      </c>
      <c r="AR21" s="21">
        <f t="shared" si="19"/>
        <v>108.6</v>
      </c>
      <c r="AS21" s="19">
        <f t="shared" si="20"/>
        <v>85</v>
      </c>
      <c r="AT21" s="23">
        <v>293</v>
      </c>
      <c r="AU21" s="23">
        <v>189</v>
      </c>
      <c r="AV21" s="21">
        <f t="shared" si="21"/>
        <v>64.50511945392492</v>
      </c>
      <c r="AW21" s="19">
        <f t="shared" si="22"/>
        <v>-104</v>
      </c>
      <c r="AX21" s="23">
        <v>238</v>
      </c>
      <c r="AY21" s="23">
        <v>155</v>
      </c>
      <c r="AZ21" s="21">
        <f t="shared" si="26"/>
        <v>65.12605042016807</v>
      </c>
      <c r="BA21" s="19">
        <f t="shared" si="23"/>
        <v>-83</v>
      </c>
      <c r="BB21" s="132">
        <v>2245.343137254902</v>
      </c>
      <c r="BC21" s="23">
        <v>1545.6973293768547</v>
      </c>
      <c r="BD21" s="19">
        <f t="shared" si="24"/>
        <v>-699.6458078780474</v>
      </c>
      <c r="BE21" s="132">
        <v>1738.5869565217392</v>
      </c>
      <c r="BF21" s="23">
        <v>2079.464285714286</v>
      </c>
      <c r="BG21" s="154">
        <f t="shared" si="27"/>
        <v>340.87732919254654</v>
      </c>
      <c r="BH21" s="23">
        <v>27</v>
      </c>
      <c r="BI21" s="23">
        <v>20</v>
      </c>
      <c r="BJ21" s="23">
        <v>12</v>
      </c>
      <c r="BK21" s="127">
        <f t="shared" si="28"/>
        <v>60</v>
      </c>
      <c r="BL21" s="126">
        <f t="shared" si="29"/>
        <v>-8</v>
      </c>
      <c r="BM21" s="168" t="s">
        <v>4</v>
      </c>
      <c r="BN21" s="23">
        <v>3265.5</v>
      </c>
      <c r="BO21" s="23">
        <v>4483.33</v>
      </c>
      <c r="BP21" s="20">
        <f t="shared" si="30"/>
        <v>137.29382942887767</v>
      </c>
      <c r="BQ21" s="19">
        <f t="shared" si="31"/>
        <v>1217.83</v>
      </c>
    </row>
    <row r="22" spans="1:69" s="14" customFormat="1" ht="20.25" customHeight="1">
      <c r="A22" s="128" t="s">
        <v>93</v>
      </c>
      <c r="B22" s="23">
        <v>1232</v>
      </c>
      <c r="C22" s="129">
        <v>1214</v>
      </c>
      <c r="D22" s="20">
        <f t="shared" si="0"/>
        <v>98.53896103896103</v>
      </c>
      <c r="E22" s="19">
        <f t="shared" si="1"/>
        <v>-18</v>
      </c>
      <c r="F22" s="23">
        <v>811</v>
      </c>
      <c r="G22" s="23">
        <v>796</v>
      </c>
      <c r="H22" s="20">
        <f t="shared" si="2"/>
        <v>98.15043156596795</v>
      </c>
      <c r="I22" s="19">
        <f t="shared" si="3"/>
        <v>-15</v>
      </c>
      <c r="J22" s="23">
        <v>719</v>
      </c>
      <c r="K22" s="23">
        <v>761</v>
      </c>
      <c r="L22" s="20">
        <f t="shared" si="4"/>
        <v>105.84144645340751</v>
      </c>
      <c r="M22" s="19">
        <f t="shared" si="5"/>
        <v>42</v>
      </c>
      <c r="N22" s="24">
        <v>333</v>
      </c>
      <c r="O22" s="23">
        <v>350</v>
      </c>
      <c r="P22" s="21">
        <f t="shared" si="6"/>
        <v>105.10510510510511</v>
      </c>
      <c r="Q22" s="22">
        <f t="shared" si="7"/>
        <v>17</v>
      </c>
      <c r="R22" s="23">
        <v>176</v>
      </c>
      <c r="S22" s="24">
        <v>162</v>
      </c>
      <c r="T22" s="21">
        <f t="shared" si="8"/>
        <v>92.04545454545455</v>
      </c>
      <c r="U22" s="19">
        <f t="shared" si="9"/>
        <v>-14</v>
      </c>
      <c r="V22" s="23">
        <v>3053</v>
      </c>
      <c r="W22" s="23">
        <v>3332</v>
      </c>
      <c r="X22" s="20">
        <f t="shared" si="10"/>
        <v>109.13855224369473</v>
      </c>
      <c r="Y22" s="19">
        <f t="shared" si="11"/>
        <v>279</v>
      </c>
      <c r="Z22" s="23">
        <v>1213</v>
      </c>
      <c r="AA22" s="23">
        <v>1198</v>
      </c>
      <c r="AB22" s="20">
        <f t="shared" si="12"/>
        <v>98.7633965375103</v>
      </c>
      <c r="AC22" s="19">
        <f t="shared" si="13"/>
        <v>-15</v>
      </c>
      <c r="AD22" s="23">
        <v>927</v>
      </c>
      <c r="AE22" s="129">
        <v>984</v>
      </c>
      <c r="AF22" s="20">
        <f t="shared" si="14"/>
        <v>106.14886731391586</v>
      </c>
      <c r="AG22" s="19">
        <f t="shared" si="15"/>
        <v>57</v>
      </c>
      <c r="AH22" s="23">
        <v>323</v>
      </c>
      <c r="AI22" s="23">
        <v>349</v>
      </c>
      <c r="AJ22" s="21">
        <f t="shared" si="16"/>
        <v>108.04953560371517</v>
      </c>
      <c r="AK22" s="19">
        <f t="shared" si="17"/>
        <v>26</v>
      </c>
      <c r="AL22" s="25">
        <v>178</v>
      </c>
      <c r="AM22" s="25">
        <v>212</v>
      </c>
      <c r="AN22" s="130">
        <f t="shared" si="25"/>
        <v>119.1</v>
      </c>
      <c r="AO22" s="131">
        <f t="shared" si="18"/>
        <v>34</v>
      </c>
      <c r="AP22" s="26">
        <v>819</v>
      </c>
      <c r="AQ22" s="23">
        <v>892</v>
      </c>
      <c r="AR22" s="21">
        <f t="shared" si="19"/>
        <v>108.9</v>
      </c>
      <c r="AS22" s="19">
        <f t="shared" si="20"/>
        <v>73</v>
      </c>
      <c r="AT22" s="23">
        <v>418</v>
      </c>
      <c r="AU22" s="23">
        <v>318</v>
      </c>
      <c r="AV22" s="21">
        <f t="shared" si="21"/>
        <v>76.07655502392345</v>
      </c>
      <c r="AW22" s="19">
        <f t="shared" si="22"/>
        <v>-100</v>
      </c>
      <c r="AX22" s="23">
        <v>360</v>
      </c>
      <c r="AY22" s="23">
        <v>273</v>
      </c>
      <c r="AZ22" s="21">
        <f t="shared" si="26"/>
        <v>75.83333333333333</v>
      </c>
      <c r="BA22" s="19">
        <f t="shared" si="23"/>
        <v>-87</v>
      </c>
      <c r="BB22" s="132">
        <v>1630.8788598574822</v>
      </c>
      <c r="BC22" s="23">
        <v>1670.712401055409</v>
      </c>
      <c r="BD22" s="19">
        <f t="shared" si="24"/>
        <v>39.833541197926706</v>
      </c>
      <c r="BE22" s="132">
        <v>1627.7258566978194</v>
      </c>
      <c r="BF22" s="23">
        <v>2255.707762557078</v>
      </c>
      <c r="BG22" s="154">
        <f t="shared" si="27"/>
        <v>627.9819058592584</v>
      </c>
      <c r="BH22" s="23">
        <v>17</v>
      </c>
      <c r="BI22" s="23">
        <v>19</v>
      </c>
      <c r="BJ22" s="23">
        <v>6</v>
      </c>
      <c r="BK22" s="127">
        <f t="shared" si="28"/>
        <v>31.57894736842105</v>
      </c>
      <c r="BL22" s="126">
        <f t="shared" si="29"/>
        <v>-13</v>
      </c>
      <c r="BM22" s="168" t="s">
        <v>4</v>
      </c>
      <c r="BN22" s="23">
        <v>3716.58</v>
      </c>
      <c r="BO22" s="23">
        <v>5266.67</v>
      </c>
      <c r="BP22" s="20">
        <f t="shared" si="30"/>
        <v>141.70742994903918</v>
      </c>
      <c r="BQ22" s="19">
        <f t="shared" si="31"/>
        <v>1550.0900000000001</v>
      </c>
    </row>
    <row r="23" spans="1:69" s="14" customFormat="1" ht="20.25" customHeight="1">
      <c r="A23" s="128" t="s">
        <v>74</v>
      </c>
      <c r="B23" s="23">
        <v>842</v>
      </c>
      <c r="C23" s="129">
        <v>771</v>
      </c>
      <c r="D23" s="20">
        <f t="shared" si="0"/>
        <v>91.56769596199526</v>
      </c>
      <c r="E23" s="19">
        <f t="shared" si="1"/>
        <v>-71</v>
      </c>
      <c r="F23" s="23">
        <v>506</v>
      </c>
      <c r="G23" s="23">
        <v>473</v>
      </c>
      <c r="H23" s="20">
        <f t="shared" si="2"/>
        <v>93.47826086956522</v>
      </c>
      <c r="I23" s="19">
        <f t="shared" si="3"/>
        <v>-33</v>
      </c>
      <c r="J23" s="23">
        <v>523</v>
      </c>
      <c r="K23" s="23">
        <v>644</v>
      </c>
      <c r="L23" s="20">
        <f t="shared" si="4"/>
        <v>123.1357552581262</v>
      </c>
      <c r="M23" s="19">
        <f t="shared" si="5"/>
        <v>121</v>
      </c>
      <c r="N23" s="24">
        <v>172</v>
      </c>
      <c r="O23" s="23">
        <v>263</v>
      </c>
      <c r="P23" s="21">
        <f t="shared" si="6"/>
        <v>152.90697674418604</v>
      </c>
      <c r="Q23" s="22">
        <f t="shared" si="7"/>
        <v>91</v>
      </c>
      <c r="R23" s="23">
        <v>97</v>
      </c>
      <c r="S23" s="24">
        <v>102</v>
      </c>
      <c r="T23" s="21">
        <f t="shared" si="8"/>
        <v>105.15463917525774</v>
      </c>
      <c r="U23" s="19">
        <f t="shared" si="9"/>
        <v>5</v>
      </c>
      <c r="V23" s="23">
        <v>2744</v>
      </c>
      <c r="W23" s="23">
        <v>3247</v>
      </c>
      <c r="X23" s="20">
        <f t="shared" si="10"/>
        <v>118.33090379008746</v>
      </c>
      <c r="Y23" s="19">
        <f t="shared" si="11"/>
        <v>503</v>
      </c>
      <c r="Z23" s="23">
        <v>830</v>
      </c>
      <c r="AA23" s="23">
        <v>753</v>
      </c>
      <c r="AB23" s="20">
        <f t="shared" si="12"/>
        <v>90.72289156626506</v>
      </c>
      <c r="AC23" s="19">
        <f t="shared" si="13"/>
        <v>-77</v>
      </c>
      <c r="AD23" s="23">
        <v>1260</v>
      </c>
      <c r="AE23" s="129">
        <v>1286</v>
      </c>
      <c r="AF23" s="20">
        <f t="shared" si="14"/>
        <v>102.06349206349205</v>
      </c>
      <c r="AG23" s="19">
        <f t="shared" si="15"/>
        <v>26</v>
      </c>
      <c r="AH23" s="23">
        <v>157</v>
      </c>
      <c r="AI23" s="23">
        <v>173</v>
      </c>
      <c r="AJ23" s="21">
        <f t="shared" si="16"/>
        <v>110.19108280254777</v>
      </c>
      <c r="AK23" s="19">
        <f t="shared" si="17"/>
        <v>16</v>
      </c>
      <c r="AL23" s="25">
        <v>161</v>
      </c>
      <c r="AM23" s="25">
        <v>163</v>
      </c>
      <c r="AN23" s="130">
        <f t="shared" si="25"/>
        <v>101.2</v>
      </c>
      <c r="AO23" s="131">
        <f t="shared" si="18"/>
        <v>2</v>
      </c>
      <c r="AP23" s="26">
        <v>520</v>
      </c>
      <c r="AQ23" s="23">
        <v>653</v>
      </c>
      <c r="AR23" s="21">
        <f t="shared" si="19"/>
        <v>125.6</v>
      </c>
      <c r="AS23" s="19">
        <f t="shared" si="20"/>
        <v>133</v>
      </c>
      <c r="AT23" s="23">
        <v>298</v>
      </c>
      <c r="AU23" s="23">
        <v>233</v>
      </c>
      <c r="AV23" s="21">
        <f t="shared" si="21"/>
        <v>78.18791946308725</v>
      </c>
      <c r="AW23" s="19">
        <f t="shared" si="22"/>
        <v>-65</v>
      </c>
      <c r="AX23" s="23">
        <v>268</v>
      </c>
      <c r="AY23" s="23">
        <v>212</v>
      </c>
      <c r="AZ23" s="21">
        <f t="shared" si="26"/>
        <v>79.1044776119403</v>
      </c>
      <c r="BA23" s="19">
        <f t="shared" si="23"/>
        <v>-56</v>
      </c>
      <c r="BB23" s="132">
        <v>1296.5317919075144</v>
      </c>
      <c r="BC23" s="23">
        <v>1700.354609929078</v>
      </c>
      <c r="BD23" s="19">
        <f t="shared" si="24"/>
        <v>403.82281802156353</v>
      </c>
      <c r="BE23" s="132">
        <v>1734.0807174887893</v>
      </c>
      <c r="BF23" s="23">
        <v>2415.3333333333335</v>
      </c>
      <c r="BG23" s="154">
        <f t="shared" si="27"/>
        <v>681.2526158445442</v>
      </c>
      <c r="BH23" s="23">
        <v>4</v>
      </c>
      <c r="BI23" s="23">
        <v>19</v>
      </c>
      <c r="BJ23" s="23">
        <v>17</v>
      </c>
      <c r="BK23" s="127">
        <f t="shared" si="28"/>
        <v>89.47368421052632</v>
      </c>
      <c r="BL23" s="126">
        <f t="shared" si="29"/>
        <v>-2</v>
      </c>
      <c r="BM23" s="168" t="s">
        <v>4</v>
      </c>
      <c r="BN23" s="23">
        <v>3713.16</v>
      </c>
      <c r="BO23" s="23">
        <v>4364.71</v>
      </c>
      <c r="BP23" s="20">
        <f t="shared" si="30"/>
        <v>117.54704887481284</v>
      </c>
      <c r="BQ23" s="19">
        <f t="shared" si="31"/>
        <v>651.5500000000002</v>
      </c>
    </row>
    <row r="24" spans="1:69" s="14" customFormat="1" ht="20.25" customHeight="1">
      <c r="A24" s="128" t="s">
        <v>94</v>
      </c>
      <c r="B24" s="23">
        <v>2548</v>
      </c>
      <c r="C24" s="129">
        <v>2591</v>
      </c>
      <c r="D24" s="20">
        <f t="shared" si="0"/>
        <v>101.68759811616954</v>
      </c>
      <c r="E24" s="19">
        <f t="shared" si="1"/>
        <v>43</v>
      </c>
      <c r="F24" s="23">
        <v>2050</v>
      </c>
      <c r="G24" s="23">
        <v>1999</v>
      </c>
      <c r="H24" s="20">
        <f t="shared" si="2"/>
        <v>97.51219512195122</v>
      </c>
      <c r="I24" s="19">
        <f t="shared" si="3"/>
        <v>-51</v>
      </c>
      <c r="J24" s="23">
        <v>2041</v>
      </c>
      <c r="K24" s="23">
        <v>2091</v>
      </c>
      <c r="L24" s="20">
        <f t="shared" si="4"/>
        <v>102.44977951984322</v>
      </c>
      <c r="M24" s="19">
        <f t="shared" si="5"/>
        <v>50</v>
      </c>
      <c r="N24" s="24">
        <v>849</v>
      </c>
      <c r="O24" s="23">
        <v>858</v>
      </c>
      <c r="P24" s="21">
        <f t="shared" si="6"/>
        <v>101.0600706713781</v>
      </c>
      <c r="Q24" s="22">
        <f t="shared" si="7"/>
        <v>9</v>
      </c>
      <c r="R24" s="23">
        <v>262</v>
      </c>
      <c r="S24" s="24">
        <v>310</v>
      </c>
      <c r="T24" s="21">
        <f t="shared" si="8"/>
        <v>118.3206106870229</v>
      </c>
      <c r="U24" s="19">
        <f t="shared" si="9"/>
        <v>48</v>
      </c>
      <c r="V24" s="134">
        <v>8779</v>
      </c>
      <c r="W24" s="134">
        <v>10951</v>
      </c>
      <c r="X24" s="136">
        <f t="shared" si="10"/>
        <v>124.74085886775259</v>
      </c>
      <c r="Y24" s="177">
        <f t="shared" si="11"/>
        <v>2172</v>
      </c>
      <c r="Z24" s="134">
        <v>2499</v>
      </c>
      <c r="AA24" s="134">
        <v>2550</v>
      </c>
      <c r="AB24" s="136">
        <f t="shared" si="12"/>
        <v>102.04081632653062</v>
      </c>
      <c r="AC24" s="137">
        <f t="shared" si="13"/>
        <v>51</v>
      </c>
      <c r="AD24" s="134">
        <v>4717</v>
      </c>
      <c r="AE24" s="135">
        <v>5764</v>
      </c>
      <c r="AF24" s="20">
        <f t="shared" si="14"/>
        <v>122.19631121475514</v>
      </c>
      <c r="AG24" s="147">
        <f t="shared" si="15"/>
        <v>1047</v>
      </c>
      <c r="AH24" s="23">
        <v>674</v>
      </c>
      <c r="AI24" s="23">
        <v>703</v>
      </c>
      <c r="AJ24" s="21">
        <f t="shared" si="16"/>
        <v>104.3026706231454</v>
      </c>
      <c r="AK24" s="19">
        <f t="shared" si="17"/>
        <v>29</v>
      </c>
      <c r="AL24" s="25">
        <v>454</v>
      </c>
      <c r="AM24" s="25">
        <v>534</v>
      </c>
      <c r="AN24" s="130">
        <f t="shared" si="25"/>
        <v>117.6</v>
      </c>
      <c r="AO24" s="131">
        <f t="shared" si="18"/>
        <v>80</v>
      </c>
      <c r="AP24" s="26">
        <v>2543</v>
      </c>
      <c r="AQ24" s="23">
        <v>2664</v>
      </c>
      <c r="AR24" s="21">
        <f t="shared" si="19"/>
        <v>104.8</v>
      </c>
      <c r="AS24" s="19">
        <f t="shared" si="20"/>
        <v>121</v>
      </c>
      <c r="AT24" s="23">
        <v>592</v>
      </c>
      <c r="AU24" s="23">
        <v>546</v>
      </c>
      <c r="AV24" s="21">
        <f t="shared" si="21"/>
        <v>92.22972972972973</v>
      </c>
      <c r="AW24" s="19">
        <f t="shared" si="22"/>
        <v>-46</v>
      </c>
      <c r="AX24" s="23">
        <v>470</v>
      </c>
      <c r="AY24" s="23">
        <v>448</v>
      </c>
      <c r="AZ24" s="21">
        <f t="shared" si="26"/>
        <v>95.31914893617022</v>
      </c>
      <c r="BA24" s="19">
        <f t="shared" si="23"/>
        <v>-22</v>
      </c>
      <c r="BB24" s="132">
        <v>1673.1843575418995</v>
      </c>
      <c r="BC24" s="23">
        <v>1982.2314049586778</v>
      </c>
      <c r="BD24" s="19">
        <f t="shared" si="24"/>
        <v>309.04704741677824</v>
      </c>
      <c r="BE24" s="132">
        <v>2170.459518599562</v>
      </c>
      <c r="BF24" s="23">
        <v>2764.8514851485147</v>
      </c>
      <c r="BG24" s="154">
        <f t="shared" si="27"/>
        <v>594.3919665489525</v>
      </c>
      <c r="BH24" s="23">
        <v>88</v>
      </c>
      <c r="BI24" s="23">
        <v>55</v>
      </c>
      <c r="BJ24" s="23">
        <v>124</v>
      </c>
      <c r="BK24" s="127">
        <f t="shared" si="28"/>
        <v>225.45454545454544</v>
      </c>
      <c r="BL24" s="126">
        <f t="shared" si="29"/>
        <v>69</v>
      </c>
      <c r="BM24" s="168" t="s">
        <v>4</v>
      </c>
      <c r="BN24" s="23">
        <v>3992.97</v>
      </c>
      <c r="BO24" s="23">
        <v>6357.85</v>
      </c>
      <c r="BP24" s="20">
        <f t="shared" si="30"/>
        <v>159.22608985291652</v>
      </c>
      <c r="BQ24" s="19">
        <f t="shared" si="31"/>
        <v>2364.8800000000006</v>
      </c>
    </row>
    <row r="25" spans="1:69" s="14" customFormat="1" ht="20.25" customHeight="1">
      <c r="A25" s="128" t="s">
        <v>62</v>
      </c>
      <c r="B25" s="23">
        <v>4137</v>
      </c>
      <c r="C25" s="129">
        <v>3688</v>
      </c>
      <c r="D25" s="20">
        <f t="shared" si="0"/>
        <v>89.1467246797196</v>
      </c>
      <c r="E25" s="19">
        <f t="shared" si="1"/>
        <v>-449</v>
      </c>
      <c r="F25" s="23">
        <v>2900</v>
      </c>
      <c r="G25" s="23">
        <v>2603</v>
      </c>
      <c r="H25" s="20">
        <f t="shared" si="2"/>
        <v>89.75862068965517</v>
      </c>
      <c r="I25" s="19">
        <f t="shared" si="3"/>
        <v>-297</v>
      </c>
      <c r="J25" s="23">
        <v>4061</v>
      </c>
      <c r="K25" s="23">
        <v>4936</v>
      </c>
      <c r="L25" s="20">
        <f t="shared" si="4"/>
        <v>121.5464171386358</v>
      </c>
      <c r="M25" s="19">
        <f t="shared" si="5"/>
        <v>875</v>
      </c>
      <c r="N25" s="24">
        <v>2551</v>
      </c>
      <c r="O25" s="23">
        <v>3486</v>
      </c>
      <c r="P25" s="21">
        <f t="shared" si="6"/>
        <v>136.65229321834576</v>
      </c>
      <c r="Q25" s="22">
        <f t="shared" si="7"/>
        <v>935</v>
      </c>
      <c r="R25" s="23">
        <v>401</v>
      </c>
      <c r="S25" s="24">
        <v>360</v>
      </c>
      <c r="T25" s="21">
        <f t="shared" si="8"/>
        <v>89.77556109725685</v>
      </c>
      <c r="U25" s="19">
        <f t="shared" si="9"/>
        <v>-41</v>
      </c>
      <c r="V25" s="134">
        <v>18314</v>
      </c>
      <c r="W25" s="134">
        <v>19876</v>
      </c>
      <c r="X25" s="136">
        <f t="shared" si="10"/>
        <v>108.5289942120782</v>
      </c>
      <c r="Y25" s="137">
        <f t="shared" si="11"/>
        <v>1562</v>
      </c>
      <c r="Z25" s="134">
        <v>4033</v>
      </c>
      <c r="AA25" s="134">
        <v>3556</v>
      </c>
      <c r="AB25" s="136">
        <f t="shared" si="12"/>
        <v>88.17257624597075</v>
      </c>
      <c r="AC25" s="137">
        <f t="shared" si="13"/>
        <v>-477</v>
      </c>
      <c r="AD25" s="134">
        <v>7082</v>
      </c>
      <c r="AE25" s="135">
        <v>7232</v>
      </c>
      <c r="AF25" s="20">
        <f t="shared" si="14"/>
        <v>102.1180457497882</v>
      </c>
      <c r="AG25" s="19">
        <f t="shared" si="15"/>
        <v>150</v>
      </c>
      <c r="AH25" s="23">
        <v>1576</v>
      </c>
      <c r="AI25" s="23">
        <v>1735</v>
      </c>
      <c r="AJ25" s="21">
        <f t="shared" si="16"/>
        <v>110.08883248730965</v>
      </c>
      <c r="AK25" s="19">
        <f t="shared" si="17"/>
        <v>159</v>
      </c>
      <c r="AL25" s="25">
        <v>934</v>
      </c>
      <c r="AM25" s="25">
        <v>1171</v>
      </c>
      <c r="AN25" s="130">
        <f t="shared" si="25"/>
        <v>125.4</v>
      </c>
      <c r="AO25" s="131">
        <f t="shared" si="18"/>
        <v>237</v>
      </c>
      <c r="AP25" s="26">
        <v>4570</v>
      </c>
      <c r="AQ25" s="23">
        <v>6007</v>
      </c>
      <c r="AR25" s="21">
        <f t="shared" si="19"/>
        <v>131.4</v>
      </c>
      <c r="AS25" s="19">
        <f t="shared" si="20"/>
        <v>1437</v>
      </c>
      <c r="AT25" s="23">
        <v>1085</v>
      </c>
      <c r="AU25" s="23">
        <v>1044</v>
      </c>
      <c r="AV25" s="21">
        <f t="shared" si="21"/>
        <v>96.22119815668204</v>
      </c>
      <c r="AW25" s="19">
        <f t="shared" si="22"/>
        <v>-41</v>
      </c>
      <c r="AX25" s="23">
        <v>780</v>
      </c>
      <c r="AY25" s="23">
        <v>794</v>
      </c>
      <c r="AZ25" s="21">
        <f t="shared" si="26"/>
        <v>101.7948717948718</v>
      </c>
      <c r="BA25" s="19">
        <f t="shared" si="23"/>
        <v>14</v>
      </c>
      <c r="BB25" s="132">
        <v>1626.0089686098654</v>
      </c>
      <c r="BC25" s="23">
        <v>1892.0277296360484</v>
      </c>
      <c r="BD25" s="19">
        <f t="shared" si="24"/>
        <v>266.01876102618303</v>
      </c>
      <c r="BE25" s="132">
        <v>1818.3229813664595</v>
      </c>
      <c r="BF25" s="23">
        <v>2117.7848775292864</v>
      </c>
      <c r="BG25" s="154">
        <f t="shared" si="27"/>
        <v>299.46189616282686</v>
      </c>
      <c r="BH25" s="23">
        <v>150</v>
      </c>
      <c r="BI25" s="23">
        <v>296</v>
      </c>
      <c r="BJ25" s="23">
        <v>286</v>
      </c>
      <c r="BK25" s="127">
        <f t="shared" si="28"/>
        <v>96.62162162162163</v>
      </c>
      <c r="BL25" s="126">
        <f t="shared" si="29"/>
        <v>-10</v>
      </c>
      <c r="BM25" s="168" t="s">
        <v>4</v>
      </c>
      <c r="BN25" s="23">
        <v>4136.79</v>
      </c>
      <c r="BO25" s="23">
        <v>5653.55</v>
      </c>
      <c r="BP25" s="20">
        <f t="shared" si="30"/>
        <v>136.6651437467215</v>
      </c>
      <c r="BQ25" s="19">
        <f t="shared" si="31"/>
        <v>1516.7600000000002</v>
      </c>
    </row>
    <row r="26" spans="1:69" s="14" customFormat="1" ht="20.25" customHeight="1">
      <c r="A26" s="128" t="s">
        <v>63</v>
      </c>
      <c r="B26" s="23">
        <v>5875</v>
      </c>
      <c r="C26" s="129">
        <v>5865</v>
      </c>
      <c r="D26" s="20">
        <f t="shared" si="0"/>
        <v>99.82978723404256</v>
      </c>
      <c r="E26" s="19">
        <f t="shared" si="1"/>
        <v>-10</v>
      </c>
      <c r="F26" s="23">
        <v>4213</v>
      </c>
      <c r="G26" s="23">
        <v>4039</v>
      </c>
      <c r="H26" s="20">
        <f t="shared" si="2"/>
        <v>95.86992641822928</v>
      </c>
      <c r="I26" s="19">
        <f t="shared" si="3"/>
        <v>-174</v>
      </c>
      <c r="J26" s="23">
        <v>4733</v>
      </c>
      <c r="K26" s="23">
        <v>4861</v>
      </c>
      <c r="L26" s="20">
        <f t="shared" si="4"/>
        <v>102.70441580392986</v>
      </c>
      <c r="M26" s="19">
        <f t="shared" si="5"/>
        <v>128</v>
      </c>
      <c r="N26" s="24">
        <v>2643</v>
      </c>
      <c r="O26" s="23">
        <v>2958</v>
      </c>
      <c r="P26" s="21">
        <f t="shared" si="6"/>
        <v>111.91827468785472</v>
      </c>
      <c r="Q26" s="22">
        <f t="shared" si="7"/>
        <v>315</v>
      </c>
      <c r="R26" s="23">
        <v>393</v>
      </c>
      <c r="S26" s="24">
        <v>450</v>
      </c>
      <c r="T26" s="21">
        <f t="shared" si="8"/>
        <v>114.50381679389312</v>
      </c>
      <c r="U26" s="19">
        <f t="shared" si="9"/>
        <v>57</v>
      </c>
      <c r="V26" s="134">
        <v>25764</v>
      </c>
      <c r="W26" s="134">
        <v>27106</v>
      </c>
      <c r="X26" s="136">
        <f t="shared" si="10"/>
        <v>105.20881850644311</v>
      </c>
      <c r="Y26" s="137">
        <f t="shared" si="11"/>
        <v>1342</v>
      </c>
      <c r="Z26" s="134">
        <v>5767</v>
      </c>
      <c r="AA26" s="134">
        <v>5773</v>
      </c>
      <c r="AB26" s="136">
        <f t="shared" si="12"/>
        <v>100.10404022888851</v>
      </c>
      <c r="AC26" s="137">
        <f t="shared" si="13"/>
        <v>6</v>
      </c>
      <c r="AD26" s="134">
        <v>11203</v>
      </c>
      <c r="AE26" s="135">
        <v>8933</v>
      </c>
      <c r="AF26" s="20">
        <f t="shared" si="14"/>
        <v>79.73757029367134</v>
      </c>
      <c r="AG26" s="19">
        <f t="shared" si="15"/>
        <v>-2270</v>
      </c>
      <c r="AH26" s="23">
        <v>727</v>
      </c>
      <c r="AI26" s="23">
        <v>801</v>
      </c>
      <c r="AJ26" s="21">
        <f t="shared" si="16"/>
        <v>110.17881705639614</v>
      </c>
      <c r="AK26" s="19">
        <f t="shared" si="17"/>
        <v>74</v>
      </c>
      <c r="AL26" s="25">
        <v>1767</v>
      </c>
      <c r="AM26" s="25">
        <v>2661</v>
      </c>
      <c r="AN26" s="130">
        <f t="shared" si="25"/>
        <v>150.6</v>
      </c>
      <c r="AO26" s="131">
        <f t="shared" si="18"/>
        <v>894</v>
      </c>
      <c r="AP26" s="26">
        <v>12131</v>
      </c>
      <c r="AQ26" s="23">
        <v>14759</v>
      </c>
      <c r="AR26" s="21">
        <f t="shared" si="19"/>
        <v>121.7</v>
      </c>
      <c r="AS26" s="19">
        <f t="shared" si="20"/>
        <v>2628</v>
      </c>
      <c r="AT26" s="23">
        <v>1826</v>
      </c>
      <c r="AU26" s="23">
        <v>1957</v>
      </c>
      <c r="AV26" s="21">
        <f t="shared" si="21"/>
        <v>107.17415115005477</v>
      </c>
      <c r="AW26" s="19">
        <f t="shared" si="22"/>
        <v>131</v>
      </c>
      <c r="AX26" s="23">
        <v>1342</v>
      </c>
      <c r="AY26" s="23">
        <v>1490</v>
      </c>
      <c r="AZ26" s="21">
        <f t="shared" si="26"/>
        <v>111.02831594634874</v>
      </c>
      <c r="BA26" s="19">
        <f t="shared" si="23"/>
        <v>148</v>
      </c>
      <c r="BB26" s="132">
        <v>2016.1702127659576</v>
      </c>
      <c r="BC26" s="23">
        <v>2458.5954645208485</v>
      </c>
      <c r="BD26" s="19">
        <f t="shared" si="24"/>
        <v>442.42525175489095</v>
      </c>
      <c r="BE26" s="132">
        <v>2610.9756097560976</v>
      </c>
      <c r="BF26" s="23">
        <v>3039.2386530014646</v>
      </c>
      <c r="BG26" s="154">
        <f t="shared" si="27"/>
        <v>428.26304324536704</v>
      </c>
      <c r="BH26" s="23">
        <v>909</v>
      </c>
      <c r="BI26" s="23">
        <v>1413</v>
      </c>
      <c r="BJ26" s="23">
        <v>1447</v>
      </c>
      <c r="BK26" s="127">
        <f t="shared" si="28"/>
        <v>102.4062278839349</v>
      </c>
      <c r="BL26" s="126">
        <f t="shared" si="29"/>
        <v>34</v>
      </c>
      <c r="BM26" s="168" t="s">
        <v>4</v>
      </c>
      <c r="BN26" s="23">
        <v>4147.88</v>
      </c>
      <c r="BO26" s="23">
        <v>5122.55</v>
      </c>
      <c r="BP26" s="20">
        <f t="shared" si="30"/>
        <v>123.49802790823263</v>
      </c>
      <c r="BQ26" s="19">
        <f t="shared" si="31"/>
        <v>974.6700000000001</v>
      </c>
    </row>
    <row r="27" spans="1:69" s="14" customFormat="1" ht="20.25" customHeight="1">
      <c r="A27" s="128" t="s">
        <v>75</v>
      </c>
      <c r="B27" s="23">
        <v>1996</v>
      </c>
      <c r="C27" s="129">
        <v>1858</v>
      </c>
      <c r="D27" s="20">
        <f t="shared" si="0"/>
        <v>93.08617234468937</v>
      </c>
      <c r="E27" s="19">
        <f t="shared" si="1"/>
        <v>-138</v>
      </c>
      <c r="F27" s="23">
        <v>1320</v>
      </c>
      <c r="G27" s="23">
        <v>1216</v>
      </c>
      <c r="H27" s="20">
        <f t="shared" si="2"/>
        <v>92.12121212121212</v>
      </c>
      <c r="I27" s="19">
        <f t="shared" si="3"/>
        <v>-104</v>
      </c>
      <c r="J27" s="23">
        <v>2174</v>
      </c>
      <c r="K27" s="23">
        <v>2239</v>
      </c>
      <c r="L27" s="20">
        <f t="shared" si="4"/>
        <v>102.9898804047838</v>
      </c>
      <c r="M27" s="19">
        <f t="shared" si="5"/>
        <v>65</v>
      </c>
      <c r="N27" s="24">
        <v>1615</v>
      </c>
      <c r="O27" s="23">
        <v>1598</v>
      </c>
      <c r="P27" s="21">
        <f t="shared" si="6"/>
        <v>98.94736842105263</v>
      </c>
      <c r="Q27" s="22">
        <f t="shared" si="7"/>
        <v>-17</v>
      </c>
      <c r="R27" s="23">
        <v>235</v>
      </c>
      <c r="S27" s="24">
        <v>244</v>
      </c>
      <c r="T27" s="21">
        <f t="shared" si="8"/>
        <v>103.82978723404254</v>
      </c>
      <c r="U27" s="19">
        <f t="shared" si="9"/>
        <v>9</v>
      </c>
      <c r="V27" s="23">
        <v>6125</v>
      </c>
      <c r="W27" s="23">
        <v>8542</v>
      </c>
      <c r="X27" s="20">
        <f t="shared" si="10"/>
        <v>139.4612244897959</v>
      </c>
      <c r="Y27" s="19">
        <f t="shared" si="11"/>
        <v>2417</v>
      </c>
      <c r="Z27" s="23">
        <v>1970</v>
      </c>
      <c r="AA27" s="23">
        <v>1841</v>
      </c>
      <c r="AB27" s="20">
        <f t="shared" si="12"/>
        <v>93.4517766497462</v>
      </c>
      <c r="AC27" s="19">
        <f t="shared" si="13"/>
        <v>-129</v>
      </c>
      <c r="AD27" s="23">
        <v>1713</v>
      </c>
      <c r="AE27" s="129">
        <v>3417</v>
      </c>
      <c r="AF27" s="20">
        <f t="shared" si="14"/>
        <v>199.47460595446586</v>
      </c>
      <c r="AG27" s="19">
        <f t="shared" si="15"/>
        <v>1704</v>
      </c>
      <c r="AH27" s="23">
        <v>419</v>
      </c>
      <c r="AI27" s="23">
        <v>446</v>
      </c>
      <c r="AJ27" s="21">
        <f t="shared" si="16"/>
        <v>106.44391408114558</v>
      </c>
      <c r="AK27" s="19">
        <f t="shared" si="17"/>
        <v>27</v>
      </c>
      <c r="AL27" s="25">
        <v>438</v>
      </c>
      <c r="AM27" s="25">
        <v>453</v>
      </c>
      <c r="AN27" s="130">
        <f t="shared" si="25"/>
        <v>103.4</v>
      </c>
      <c r="AO27" s="131">
        <f t="shared" si="18"/>
        <v>15</v>
      </c>
      <c r="AP27" s="26">
        <v>2922</v>
      </c>
      <c r="AQ27" s="23">
        <v>3119</v>
      </c>
      <c r="AR27" s="21">
        <f t="shared" si="19"/>
        <v>106.7</v>
      </c>
      <c r="AS27" s="19">
        <f t="shared" si="20"/>
        <v>197</v>
      </c>
      <c r="AT27" s="23">
        <v>642</v>
      </c>
      <c r="AU27" s="23">
        <v>539</v>
      </c>
      <c r="AV27" s="21">
        <f t="shared" si="21"/>
        <v>83.95638629283489</v>
      </c>
      <c r="AW27" s="19">
        <f t="shared" si="22"/>
        <v>-103</v>
      </c>
      <c r="AX27" s="23">
        <v>498</v>
      </c>
      <c r="AY27" s="23">
        <v>407</v>
      </c>
      <c r="AZ27" s="21">
        <f t="shared" si="26"/>
        <v>81.72690763052208</v>
      </c>
      <c r="BA27" s="19">
        <f t="shared" si="23"/>
        <v>-91</v>
      </c>
      <c r="BB27" s="132">
        <v>1711.6666666666667</v>
      </c>
      <c r="BC27" s="23">
        <v>1832.8482328482328</v>
      </c>
      <c r="BD27" s="19">
        <f t="shared" si="24"/>
        <v>121.18156618156604</v>
      </c>
      <c r="BE27" s="132">
        <v>2024.7113163972285</v>
      </c>
      <c r="BF27" s="23">
        <v>2084.94623655914</v>
      </c>
      <c r="BG27" s="154">
        <f t="shared" si="27"/>
        <v>60.234920161911305</v>
      </c>
      <c r="BH27" s="23">
        <v>174</v>
      </c>
      <c r="BI27" s="23">
        <v>216</v>
      </c>
      <c r="BJ27" s="23">
        <v>322</v>
      </c>
      <c r="BK27" s="127">
        <f t="shared" si="28"/>
        <v>149.07407407407408</v>
      </c>
      <c r="BL27" s="126">
        <f t="shared" si="29"/>
        <v>106</v>
      </c>
      <c r="BM27" s="168" t="s">
        <v>4</v>
      </c>
      <c r="BN27" s="23">
        <v>4126.13</v>
      </c>
      <c r="BO27" s="23">
        <v>6633.48</v>
      </c>
      <c r="BP27" s="20">
        <f t="shared" si="30"/>
        <v>160.76759578588167</v>
      </c>
      <c r="BQ27" s="19">
        <f t="shared" si="31"/>
        <v>2507.3499999999995</v>
      </c>
    </row>
    <row r="28" spans="66:68" ht="12.75">
      <c r="BN28" s="176"/>
      <c r="BO28" s="176"/>
      <c r="BP28" s="176"/>
    </row>
  </sheetData>
  <sheetProtection/>
  <mergeCells count="74">
    <mergeCell ref="BM6:BM7"/>
    <mergeCell ref="BN6:BN7"/>
    <mergeCell ref="BO6:BO7"/>
    <mergeCell ref="AU6:AU7"/>
    <mergeCell ref="BE3:BG5"/>
    <mergeCell ref="BE6:BE7"/>
    <mergeCell ref="BF6:BF7"/>
    <mergeCell ref="BN3:BQ5"/>
    <mergeCell ref="BP6:BQ6"/>
    <mergeCell ref="BH3:BM4"/>
    <mergeCell ref="BH5:BL5"/>
    <mergeCell ref="B1:U1"/>
    <mergeCell ref="AP6:AQ6"/>
    <mergeCell ref="J6:J7"/>
    <mergeCell ref="Z4:AC5"/>
    <mergeCell ref="P6:Q6"/>
    <mergeCell ref="BB3:BD5"/>
    <mergeCell ref="BB6:BB7"/>
    <mergeCell ref="BC6:BC7"/>
    <mergeCell ref="BD6:BD7"/>
    <mergeCell ref="D6:E6"/>
    <mergeCell ref="R3:U5"/>
    <mergeCell ref="B6:B7"/>
    <mergeCell ref="C6:C7"/>
    <mergeCell ref="F6:F7"/>
    <mergeCell ref="H6:I6"/>
    <mergeCell ref="G6:G7"/>
    <mergeCell ref="O6:O7"/>
    <mergeCell ref="R6:R7"/>
    <mergeCell ref="N6:N7"/>
    <mergeCell ref="AX3:BA5"/>
    <mergeCell ref="AL3:AO5"/>
    <mergeCell ref="BG6:BG7"/>
    <mergeCell ref="AZ6:BA6"/>
    <mergeCell ref="Z6:Z7"/>
    <mergeCell ref="AT3:AW5"/>
    <mergeCell ref="AH3:AK5"/>
    <mergeCell ref="Z3:AG3"/>
    <mergeCell ref="AD4:AG5"/>
    <mergeCell ref="AP3:AS5"/>
    <mergeCell ref="V3:Y5"/>
    <mergeCell ref="X6:Y6"/>
    <mergeCell ref="S6:S7"/>
    <mergeCell ref="T6:U6"/>
    <mergeCell ref="AI6:AI7"/>
    <mergeCell ref="A3:A7"/>
    <mergeCell ref="B3:E5"/>
    <mergeCell ref="F3:I5"/>
    <mergeCell ref="J3:M5"/>
    <mergeCell ref="N3:Q5"/>
    <mergeCell ref="AH6:AH7"/>
    <mergeCell ref="V6:V7"/>
    <mergeCell ref="AJ6:AK6"/>
    <mergeCell ref="AL6:AL7"/>
    <mergeCell ref="W6:W7"/>
    <mergeCell ref="AF6:AG6"/>
    <mergeCell ref="BI6:BI7"/>
    <mergeCell ref="AV6:AW6"/>
    <mergeCell ref="AX6:AX7"/>
    <mergeCell ref="AY6:AY7"/>
    <mergeCell ref="AN6:AO6"/>
    <mergeCell ref="BJ6:BJ7"/>
    <mergeCell ref="AR6:AS6"/>
    <mergeCell ref="AT6:AT7"/>
    <mergeCell ref="BK6:BL6"/>
    <mergeCell ref="B2:V2"/>
    <mergeCell ref="AA6:AA7"/>
    <mergeCell ref="AB6:AC6"/>
    <mergeCell ref="AD6:AD7"/>
    <mergeCell ref="AE6:AE7"/>
    <mergeCell ref="BH6:BH7"/>
    <mergeCell ref="AM6:AM7"/>
    <mergeCell ref="K6:K7"/>
    <mergeCell ref="L6:M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37" r:id="rId1"/>
  <colBreaks count="1" manualBreakCount="1">
    <brk id="25" max="26" man="1"/>
  </colBreaks>
  <ignoredErrors>
    <ignoredError sqref="BL9:BL27 BK9:BK27 BP9:BP27 BQ9:BQ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2018-05-21T11:27:25Z</cp:lastPrinted>
  <dcterms:created xsi:type="dcterms:W3CDTF">2017-11-17T08:56:41Z</dcterms:created>
  <dcterms:modified xsi:type="dcterms:W3CDTF">2019-01-22T10:28:59Z</dcterms:modified>
  <cp:category/>
  <cp:version/>
  <cp:contentType/>
  <cp:contentStatus/>
</cp:coreProperties>
</file>